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ntsvr2\tntdata2\VŘ Činěves - chodník\VŘ\"/>
    </mc:Choice>
  </mc:AlternateContent>
  <bookViews>
    <workbookView xWindow="0" yWindow="0" windowWidth="19200" windowHeight="11595" firstSheet="1" activeTab="3"/>
  </bookViews>
  <sheets>
    <sheet name="Rekapitulace stavby" sheetId="1" r:id="rId1"/>
    <sheet name="1 - chodník a zpevněné pl..." sheetId="2" r:id="rId2"/>
    <sheet name="2 - oprava dešťové kanali..." sheetId="3" r:id="rId3"/>
    <sheet name="3 - ostatní a vedlejší ná..." sheetId="4" r:id="rId4"/>
  </sheets>
  <definedNames>
    <definedName name="_xlnm._FilterDatabase" localSheetId="1" hidden="1">'1 - chodník a zpevněné pl...'!$C$121:$K$224</definedName>
    <definedName name="_xlnm._FilterDatabase" localSheetId="2" hidden="1">'2 - oprava dešťové kanali...'!$C$121:$K$196</definedName>
    <definedName name="_xlnm._FilterDatabase" localSheetId="3" hidden="1">'3 - ostatní a vedlejší ná...'!$C$117:$K$130</definedName>
    <definedName name="_xlnm.Print_Titles" localSheetId="1">'1 - chodník a zpevněné pl...'!$121:$121</definedName>
    <definedName name="_xlnm.Print_Titles" localSheetId="2">'2 - oprava dešťové kanali...'!$121:$121</definedName>
    <definedName name="_xlnm.Print_Titles" localSheetId="3">'3 - ostatní a vedlejší ná...'!$117:$117</definedName>
    <definedName name="_xlnm.Print_Titles" localSheetId="0">'Rekapitulace stavby'!$92:$92</definedName>
    <definedName name="_xlnm.Print_Area" localSheetId="1">'1 - chodník a zpevněné pl...'!$C$4:$J$76,'1 - chodník a zpevněné pl...'!$C$82:$J$103,'1 - chodník a zpevněné pl...'!$C$109:$J$224</definedName>
    <definedName name="_xlnm.Print_Area" localSheetId="2">'2 - oprava dešťové kanali...'!$C$4:$J$76,'2 - oprava dešťové kanali...'!$C$82:$J$103,'2 - oprava dešťové kanali...'!$C$109:$J$196</definedName>
    <definedName name="_xlnm.Print_Area" localSheetId="3">'3 - ostatní a vedlejší ná...'!$C$4:$J$76,'3 - ostatní a vedlejší ná...'!$C$82:$J$99,'3 - ostatní a vedlejší ná...'!$C$105:$J$130</definedName>
    <definedName name="_xlnm.Print_Area" localSheetId="0">'Rekapitulace stavby'!$D$4:$AO$76,'Rekapitulace stavby'!$C$82:$AQ$98</definedName>
  </definedNames>
  <calcPr calcId="152511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F112" i="4"/>
  <c r="E110" i="4"/>
  <c r="F89" i="4"/>
  <c r="E87" i="4"/>
  <c r="J24" i="4"/>
  <c r="E24" i="4"/>
  <c r="J115" i="4"/>
  <c r="J23" i="4"/>
  <c r="J21" i="4"/>
  <c r="E21" i="4"/>
  <c r="J114" i="4"/>
  <c r="J20" i="4"/>
  <c r="J18" i="4"/>
  <c r="E18" i="4"/>
  <c r="F92" i="4"/>
  <c r="J17" i="4"/>
  <c r="J15" i="4"/>
  <c r="E15" i="4"/>
  <c r="F114" i="4"/>
  <c r="J14" i="4"/>
  <c r="J12" i="4"/>
  <c r="J89" i="4" s="1"/>
  <c r="E7" i="4"/>
  <c r="E85" i="4" s="1"/>
  <c r="J37" i="3"/>
  <c r="J36" i="3"/>
  <c r="AY96" i="1"/>
  <c r="J35" i="3"/>
  <c r="AX96" i="1"/>
  <c r="BI196" i="3"/>
  <c r="BH196" i="3"/>
  <c r="BG196" i="3"/>
  <c r="BF196" i="3"/>
  <c r="T196" i="3"/>
  <c r="T195" i="3"/>
  <c r="R196" i="3"/>
  <c r="R195" i="3"/>
  <c r="P196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F116" i="3"/>
  <c r="E114" i="3"/>
  <c r="F89" i="3"/>
  <c r="E87" i="3"/>
  <c r="J24" i="3"/>
  <c r="E24" i="3"/>
  <c r="J92" i="3"/>
  <c r="J23" i="3"/>
  <c r="J21" i="3"/>
  <c r="E21" i="3"/>
  <c r="J118" i="3"/>
  <c r="J20" i="3"/>
  <c r="J18" i="3"/>
  <c r="E18" i="3"/>
  <c r="F119" i="3"/>
  <c r="J17" i="3"/>
  <c r="J15" i="3"/>
  <c r="E15" i="3"/>
  <c r="F91" i="3"/>
  <c r="J14" i="3"/>
  <c r="J12" i="3"/>
  <c r="J116" i="3" s="1"/>
  <c r="E7" i="3"/>
  <c r="E112" i="3" s="1"/>
  <c r="J37" i="2"/>
  <c r="J36" i="2"/>
  <c r="AY95" i="1"/>
  <c r="J35" i="2"/>
  <c r="AX95" i="1"/>
  <c r="BI224" i="2"/>
  <c r="BH224" i="2"/>
  <c r="BG224" i="2"/>
  <c r="BF224" i="2"/>
  <c r="T224" i="2"/>
  <c r="T223" i="2"/>
  <c r="R224" i="2"/>
  <c r="R223" i="2"/>
  <c r="P224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F116" i="2"/>
  <c r="E114" i="2"/>
  <c r="F89" i="2"/>
  <c r="E87" i="2"/>
  <c r="J24" i="2"/>
  <c r="E24" i="2"/>
  <c r="J92" i="2" s="1"/>
  <c r="J23" i="2"/>
  <c r="J21" i="2"/>
  <c r="E21" i="2"/>
  <c r="J118" i="2" s="1"/>
  <c r="J20" i="2"/>
  <c r="J18" i="2"/>
  <c r="E18" i="2"/>
  <c r="F119" i="2" s="1"/>
  <c r="J17" i="2"/>
  <c r="J15" i="2"/>
  <c r="E15" i="2"/>
  <c r="F91" i="2" s="1"/>
  <c r="J14" i="2"/>
  <c r="J12" i="2"/>
  <c r="J89" i="2"/>
  <c r="E7" i="2"/>
  <c r="E112" i="2"/>
  <c r="L90" i="1"/>
  <c r="AM90" i="1"/>
  <c r="AM89" i="1"/>
  <c r="L89" i="1"/>
  <c r="AM87" i="1"/>
  <c r="L87" i="1"/>
  <c r="L85" i="1"/>
  <c r="L84" i="1"/>
  <c r="J129" i="4"/>
  <c r="J128" i="4"/>
  <c r="J163" i="3"/>
  <c r="J149" i="3"/>
  <c r="J132" i="3"/>
  <c r="BK125" i="3"/>
  <c r="BK205" i="2"/>
  <c r="J199" i="2"/>
  <c r="BK191" i="2"/>
  <c r="J187" i="2"/>
  <c r="BK181" i="2"/>
  <c r="J177" i="2"/>
  <c r="J169" i="2"/>
  <c r="BK167" i="2"/>
  <c r="BK159" i="2"/>
  <c r="J153" i="2"/>
  <c r="J151" i="2"/>
  <c r="J133" i="2"/>
  <c r="BK132" i="2"/>
  <c r="J130" i="2"/>
  <c r="J129" i="2"/>
  <c r="BK128" i="4"/>
  <c r="BK124" i="4"/>
  <c r="J124" i="4"/>
  <c r="BK123" i="4"/>
  <c r="J123" i="4"/>
  <c r="J122" i="4"/>
  <c r="BK121" i="4"/>
  <c r="BK196" i="3"/>
  <c r="BK194" i="3"/>
  <c r="BK190" i="3"/>
  <c r="BK188" i="3"/>
  <c r="J187" i="3"/>
  <c r="BK184" i="3"/>
  <c r="BK182" i="3"/>
  <c r="J181" i="3"/>
  <c r="BK179" i="3"/>
  <c r="J175" i="3"/>
  <c r="BK172" i="3"/>
  <c r="J168" i="3"/>
  <c r="J164" i="3"/>
  <c r="J162" i="3"/>
  <c r="BK153" i="3"/>
  <c r="J145" i="3"/>
  <c r="J136" i="3"/>
  <c r="BK128" i="3"/>
  <c r="J126" i="3"/>
  <c r="BK224" i="2"/>
  <c r="J213" i="2"/>
  <c r="BK207" i="2"/>
  <c r="J206" i="2"/>
  <c r="BK203" i="2"/>
  <c r="J201" i="2"/>
  <c r="BK197" i="2"/>
  <c r="J190" i="2"/>
  <c r="J179" i="2"/>
  <c r="J173" i="2"/>
  <c r="J167" i="2"/>
  <c r="BK165" i="2"/>
  <c r="BK163" i="2"/>
  <c r="J149" i="2"/>
  <c r="J131" i="2"/>
  <c r="BK130" i="2"/>
  <c r="BK127" i="2"/>
  <c r="J126" i="2"/>
  <c r="BK125" i="2"/>
  <c r="BK125" i="4"/>
  <c r="J125" i="4"/>
  <c r="J194" i="3"/>
  <c r="BK192" i="3"/>
  <c r="J191" i="3"/>
  <c r="BK187" i="3"/>
  <c r="J185" i="3"/>
  <c r="BK183" i="3"/>
  <c r="BK181" i="3"/>
  <c r="J180" i="3"/>
  <c r="J177" i="3"/>
  <c r="BK176" i="3"/>
  <c r="J174" i="3"/>
  <c r="BK171" i="3"/>
  <c r="BK169" i="3"/>
  <c r="J167" i="3"/>
  <c r="BK166" i="3"/>
  <c r="BK163" i="3"/>
  <c r="BK145" i="3"/>
  <c r="J141" i="3"/>
  <c r="BK132" i="3"/>
  <c r="J127" i="3"/>
  <c r="J219" i="2"/>
  <c r="BK206" i="2"/>
  <c r="BK199" i="2"/>
  <c r="BK183" i="2"/>
  <c r="J181" i="2"/>
  <c r="BK173" i="2"/>
  <c r="J171" i="2"/>
  <c r="J163" i="2"/>
  <c r="J157" i="2"/>
  <c r="BK155" i="2"/>
  <c r="BK153" i="2"/>
  <c r="BK147" i="2"/>
  <c r="BK142" i="2"/>
  <c r="BK138" i="2"/>
  <c r="J136" i="2"/>
  <c r="J132" i="2"/>
  <c r="BK128" i="2"/>
  <c r="BK130" i="4"/>
  <c r="J130" i="4"/>
  <c r="BK126" i="4"/>
  <c r="J126" i="4"/>
  <c r="J224" i="2"/>
  <c r="BK221" i="2"/>
  <c r="BK219" i="2"/>
  <c r="J217" i="2"/>
  <c r="BK213" i="2"/>
  <c r="BK209" i="2"/>
  <c r="J205" i="2"/>
  <c r="BK201" i="2"/>
  <c r="J185" i="2"/>
  <c r="J165" i="2"/>
  <c r="J159" i="2"/>
  <c r="BK157" i="2"/>
  <c r="J144" i="2"/>
  <c r="J142" i="2"/>
  <c r="J140" i="2"/>
  <c r="J134" i="2"/>
  <c r="BK126" i="2"/>
  <c r="BK127" i="4"/>
  <c r="BK162" i="3"/>
  <c r="J158" i="3"/>
  <c r="J221" i="2"/>
  <c r="J215" i="2"/>
  <c r="J211" i="2"/>
  <c r="J195" i="2"/>
  <c r="BK193" i="2"/>
  <c r="BK187" i="2"/>
  <c r="BK185" i="2"/>
  <c r="J183" i="2"/>
  <c r="BK171" i="2"/>
  <c r="J155" i="2"/>
  <c r="J147" i="2"/>
  <c r="BK144" i="2"/>
  <c r="J138" i="2"/>
  <c r="BK134" i="2"/>
  <c r="J127" i="2"/>
  <c r="AS94" i="1"/>
  <c r="J127" i="4"/>
  <c r="J196" i="3"/>
  <c r="BK193" i="3"/>
  <c r="J190" i="3"/>
  <c r="J186" i="3"/>
  <c r="J183" i="3"/>
  <c r="J178" i="3"/>
  <c r="BK175" i="3"/>
  <c r="BK173" i="3"/>
  <c r="J170" i="3"/>
  <c r="BK168" i="3"/>
  <c r="BK164" i="3"/>
  <c r="J153" i="3"/>
  <c r="BK149" i="3"/>
  <c r="BK143" i="3"/>
  <c r="BK141" i="3"/>
  <c r="BK126" i="3"/>
  <c r="J125" i="3"/>
  <c r="BK215" i="2"/>
  <c r="J197" i="2"/>
  <c r="J193" i="2"/>
  <c r="BK179" i="2"/>
  <c r="BK175" i="2"/>
  <c r="J175" i="2"/>
  <c r="BK169" i="2"/>
  <c r="BK149" i="2"/>
  <c r="J145" i="2"/>
  <c r="BK136" i="2"/>
  <c r="BK129" i="2"/>
  <c r="J125" i="2"/>
  <c r="BK129" i="4"/>
  <c r="BK122" i="4"/>
  <c r="J121" i="4"/>
  <c r="J193" i="3"/>
  <c r="J192" i="3"/>
  <c r="BK191" i="3"/>
  <c r="J188" i="3"/>
  <c r="BK186" i="3"/>
  <c r="BK185" i="3"/>
  <c r="J184" i="3"/>
  <c r="J182" i="3"/>
  <c r="BK180" i="3"/>
  <c r="J179" i="3"/>
  <c r="BK178" i="3"/>
  <c r="BK177" i="3"/>
  <c r="J176" i="3"/>
  <c r="BK174" i="3"/>
  <c r="J173" i="3"/>
  <c r="J172" i="3"/>
  <c r="J171" i="3"/>
  <c r="BK170" i="3"/>
  <c r="J169" i="3"/>
  <c r="BK167" i="3"/>
  <c r="J166" i="3"/>
  <c r="BK158" i="3"/>
  <c r="J143" i="3"/>
  <c r="BK136" i="3"/>
  <c r="J128" i="3"/>
  <c r="BK127" i="3"/>
  <c r="BK217" i="2"/>
  <c r="BK211" i="2"/>
  <c r="J209" i="2"/>
  <c r="J207" i="2"/>
  <c r="J203" i="2"/>
  <c r="BK195" i="2"/>
  <c r="J191" i="2"/>
  <c r="BK190" i="2"/>
  <c r="BK177" i="2"/>
  <c r="BK151" i="2"/>
  <c r="BK145" i="2"/>
  <c r="BK140" i="2"/>
  <c r="BK133" i="2"/>
  <c r="BK131" i="2"/>
  <c r="J128" i="2"/>
  <c r="BK124" i="2" l="1"/>
  <c r="P156" i="2"/>
  <c r="T189" i="2"/>
  <c r="T124" i="3"/>
  <c r="R157" i="3"/>
  <c r="BK165" i="3"/>
  <c r="J165" i="3"/>
  <c r="J100" i="3" s="1"/>
  <c r="BK189" i="3"/>
  <c r="J189" i="3" s="1"/>
  <c r="J101" i="3" s="1"/>
  <c r="BK120" i="4"/>
  <c r="BK119" i="4"/>
  <c r="J119" i="4" s="1"/>
  <c r="J97" i="4" s="1"/>
  <c r="R124" i="2"/>
  <c r="P189" i="2"/>
  <c r="BK208" i="2"/>
  <c r="J208" i="2"/>
  <c r="J101" i="2" s="1"/>
  <c r="BK124" i="3"/>
  <c r="J124" i="3" s="1"/>
  <c r="J98" i="3" s="1"/>
  <c r="BK157" i="3"/>
  <c r="J157" i="3"/>
  <c r="J99" i="3" s="1"/>
  <c r="T157" i="3"/>
  <c r="T165" i="3"/>
  <c r="T189" i="3"/>
  <c r="R120" i="4"/>
  <c r="R119" i="4"/>
  <c r="R118" i="4" s="1"/>
  <c r="P124" i="2"/>
  <c r="P123" i="2" s="1"/>
  <c r="P122" i="2" s="1"/>
  <c r="AU95" i="1" s="1"/>
  <c r="T156" i="2"/>
  <c r="T208" i="2"/>
  <c r="P120" i="4"/>
  <c r="P119" i="4" s="1"/>
  <c r="P118" i="4" s="1"/>
  <c r="AU97" i="1" s="1"/>
  <c r="T124" i="2"/>
  <c r="T123" i="2" s="1"/>
  <c r="T122" i="2" s="1"/>
  <c r="BK189" i="2"/>
  <c r="J189" i="2"/>
  <c r="J100" i="2" s="1"/>
  <c r="R208" i="2"/>
  <c r="P124" i="3"/>
  <c r="P157" i="3"/>
  <c r="P165" i="3"/>
  <c r="P189" i="3"/>
  <c r="R156" i="2"/>
  <c r="P208" i="2"/>
  <c r="R124" i="3"/>
  <c r="R165" i="3"/>
  <c r="R123" i="3" s="1"/>
  <c r="R122" i="3" s="1"/>
  <c r="R189" i="3"/>
  <c r="BK156" i="2"/>
  <c r="J156" i="2" s="1"/>
  <c r="J99" i="2" s="1"/>
  <c r="R189" i="2"/>
  <c r="T120" i="4"/>
  <c r="T119" i="4" s="1"/>
  <c r="T118" i="4" s="1"/>
  <c r="BE130" i="2"/>
  <c r="BE138" i="2"/>
  <c r="BE144" i="2"/>
  <c r="BE163" i="2"/>
  <c r="BE165" i="2"/>
  <c r="BE185" i="2"/>
  <c r="BE187" i="2"/>
  <c r="BE193" i="2"/>
  <c r="J89" i="3"/>
  <c r="F118" i="3"/>
  <c r="BE132" i="3"/>
  <c r="BE182" i="3"/>
  <c r="BE186" i="3"/>
  <c r="BE193" i="3"/>
  <c r="BE194" i="3"/>
  <c r="F91" i="4"/>
  <c r="F115" i="4"/>
  <c r="BE121" i="4"/>
  <c r="BE125" i="4"/>
  <c r="BE130" i="4"/>
  <c r="J91" i="2"/>
  <c r="BE127" i="2"/>
  <c r="BE128" i="2"/>
  <c r="BE132" i="2"/>
  <c r="BE133" i="2"/>
  <c r="BE167" i="2"/>
  <c r="BE173" i="2"/>
  <c r="BE177" i="2"/>
  <c r="BE183" i="2"/>
  <c r="BE190" i="2"/>
  <c r="BE203" i="2"/>
  <c r="BE205" i="2"/>
  <c r="BK223" i="2"/>
  <c r="J223" i="2"/>
  <c r="J102" i="2" s="1"/>
  <c r="J91" i="3"/>
  <c r="BE128" i="3"/>
  <c r="BE136" i="3"/>
  <c r="BE141" i="3"/>
  <c r="BE153" i="3"/>
  <c r="BE166" i="3"/>
  <c r="BE172" i="3"/>
  <c r="BE176" i="3"/>
  <c r="BE178" i="3"/>
  <c r="BE181" i="3"/>
  <c r="BE187" i="3"/>
  <c r="BE188" i="3"/>
  <c r="BE190" i="3"/>
  <c r="BE191" i="3"/>
  <c r="E108" i="4"/>
  <c r="J112" i="4"/>
  <c r="BE129" i="4"/>
  <c r="J116" i="2"/>
  <c r="J119" i="2"/>
  <c r="BE140" i="2"/>
  <c r="BE142" i="2"/>
  <c r="BE149" i="2"/>
  <c r="BE169" i="2"/>
  <c r="BE179" i="2"/>
  <c r="BE181" i="2"/>
  <c r="BE201" i="2"/>
  <c r="BE224" i="2"/>
  <c r="E85" i="3"/>
  <c r="BE143" i="3"/>
  <c r="BE145" i="3"/>
  <c r="BE149" i="3"/>
  <c r="BE126" i="4"/>
  <c r="BE128" i="4"/>
  <c r="BE171" i="2"/>
  <c r="BE206" i="2"/>
  <c r="BE207" i="2"/>
  <c r="F92" i="3"/>
  <c r="BE125" i="3"/>
  <c r="F92" i="2"/>
  <c r="BE125" i="2"/>
  <c r="BE126" i="2"/>
  <c r="BE134" i="2"/>
  <c r="BE145" i="2"/>
  <c r="BE191" i="2"/>
  <c r="BE197" i="2"/>
  <c r="BE126" i="3"/>
  <c r="BE162" i="3"/>
  <c r="BE164" i="3"/>
  <c r="BE170" i="3"/>
  <c r="BE175" i="3"/>
  <c r="BE179" i="3"/>
  <c r="BE184" i="3"/>
  <c r="BE124" i="4"/>
  <c r="E85" i="2"/>
  <c r="F118" i="2"/>
  <c r="BE129" i="2"/>
  <c r="BE151" i="2"/>
  <c r="BE153" i="2"/>
  <c r="BE155" i="2"/>
  <c r="BE157" i="2"/>
  <c r="BE159" i="2"/>
  <c r="BE195" i="2"/>
  <c r="BE199" i="2"/>
  <c r="BE209" i="2"/>
  <c r="BE211" i="2"/>
  <c r="BE215" i="2"/>
  <c r="BE217" i="2"/>
  <c r="BE219" i="2"/>
  <c r="J119" i="3"/>
  <c r="BE127" i="3"/>
  <c r="BE158" i="3"/>
  <c r="BE163" i="3"/>
  <c r="BE171" i="3"/>
  <c r="BE174" i="3"/>
  <c r="BE180" i="3"/>
  <c r="BE183" i="3"/>
  <c r="BE185" i="3"/>
  <c r="BE192" i="3"/>
  <c r="BE196" i="3"/>
  <c r="BK195" i="3"/>
  <c r="J195" i="3"/>
  <c r="J102" i="3" s="1"/>
  <c r="J91" i="4"/>
  <c r="J92" i="4"/>
  <c r="BE122" i="4"/>
  <c r="BE123" i="4"/>
  <c r="BE131" i="2"/>
  <c r="BE136" i="2"/>
  <c r="BE147" i="2"/>
  <c r="BE175" i="2"/>
  <c r="BE213" i="2"/>
  <c r="BE221" i="2"/>
  <c r="BE167" i="3"/>
  <c r="BE168" i="3"/>
  <c r="BE169" i="3"/>
  <c r="BE173" i="3"/>
  <c r="BE177" i="3"/>
  <c r="BE127" i="4"/>
  <c r="F35" i="2"/>
  <c r="BB95" i="1" s="1"/>
  <c r="F36" i="3"/>
  <c r="BC96" i="1" s="1"/>
  <c r="F36" i="4"/>
  <c r="BC97" i="1" s="1"/>
  <c r="F37" i="3"/>
  <c r="BD96" i="1" s="1"/>
  <c r="J34" i="2"/>
  <c r="AW95" i="1" s="1"/>
  <c r="F36" i="2"/>
  <c r="BC95" i="1" s="1"/>
  <c r="F37" i="4"/>
  <c r="BD97" i="1" s="1"/>
  <c r="J34" i="3"/>
  <c r="AW96" i="1" s="1"/>
  <c r="F34" i="4"/>
  <c r="BA97" i="1" s="1"/>
  <c r="F34" i="2"/>
  <c r="BA95" i="1" s="1"/>
  <c r="J34" i="4"/>
  <c r="AW97" i="1" s="1"/>
  <c r="F34" i="3"/>
  <c r="BA96" i="1" s="1"/>
  <c r="F35" i="3"/>
  <c r="BB96" i="1" s="1"/>
  <c r="F35" i="4"/>
  <c r="BB97" i="1" s="1"/>
  <c r="F37" i="2"/>
  <c r="BD95" i="1" s="1"/>
  <c r="R123" i="2" l="1"/>
  <c r="R122" i="2"/>
  <c r="T123" i="3"/>
  <c r="T122" i="3"/>
  <c r="P123" i="3"/>
  <c r="P122" i="3"/>
  <c r="AU96" i="1" s="1"/>
  <c r="AU94" i="1" s="1"/>
  <c r="BK123" i="2"/>
  <c r="BK122" i="2" s="1"/>
  <c r="J122" i="2" s="1"/>
  <c r="J96" i="2" s="1"/>
  <c r="BK123" i="3"/>
  <c r="J123" i="3" s="1"/>
  <c r="J97" i="3" s="1"/>
  <c r="J120" i="4"/>
  <c r="J98" i="4"/>
  <c r="BK118" i="4"/>
  <c r="J118" i="4"/>
  <c r="J96" i="4" s="1"/>
  <c r="J124" i="2"/>
  <c r="J98" i="2" s="1"/>
  <c r="F33" i="4"/>
  <c r="AZ97" i="1" s="1"/>
  <c r="BD94" i="1"/>
  <c r="W33" i="1" s="1"/>
  <c r="BA94" i="1"/>
  <c r="W30" i="1" s="1"/>
  <c r="F33" i="2"/>
  <c r="AZ95" i="1" s="1"/>
  <c r="J33" i="4"/>
  <c r="AV97" i="1" s="1"/>
  <c r="AT97" i="1" s="1"/>
  <c r="F33" i="3"/>
  <c r="AZ96" i="1"/>
  <c r="BC94" i="1"/>
  <c r="W32" i="1"/>
  <c r="J33" i="3"/>
  <c r="AV96" i="1"/>
  <c r="AT96" i="1" s="1"/>
  <c r="BB94" i="1"/>
  <c r="AX94" i="1" s="1"/>
  <c r="J33" i="2"/>
  <c r="AV95" i="1" s="1"/>
  <c r="AT95" i="1" s="1"/>
  <c r="BK122" i="3" l="1"/>
  <c r="J122" i="3"/>
  <c r="J96" i="3" s="1"/>
  <c r="J123" i="2"/>
  <c r="J97" i="2" s="1"/>
  <c r="AZ94" i="1"/>
  <c r="AV94" i="1" s="1"/>
  <c r="AK29" i="1" s="1"/>
  <c r="J30" i="4"/>
  <c r="AG97" i="1"/>
  <c r="AN97" i="1" s="1"/>
  <c r="AW94" i="1"/>
  <c r="AK30" i="1" s="1"/>
  <c r="AY94" i="1"/>
  <c r="W31" i="1"/>
  <c r="J30" i="2"/>
  <c r="AG95" i="1" s="1"/>
  <c r="AN95" i="1" s="1"/>
  <c r="J39" i="2" l="1"/>
  <c r="J39" i="4"/>
  <c r="J30" i="3"/>
  <c r="AG96" i="1"/>
  <c r="AN96" i="1" s="1"/>
  <c r="AT94" i="1"/>
  <c r="W29" i="1"/>
  <c r="J39" i="3" l="1"/>
  <c r="AG94" i="1"/>
  <c r="AN94" i="1" s="1"/>
  <c r="AK26" i="1" l="1"/>
  <c r="AK35" i="1"/>
</calcChain>
</file>

<file path=xl/sharedStrings.xml><?xml version="1.0" encoding="utf-8"?>
<sst xmlns="http://schemas.openxmlformats.org/spreadsheetml/2006/main" count="2671" uniqueCount="565">
  <si>
    <t>Export Komplet</t>
  </si>
  <si>
    <t/>
  </si>
  <si>
    <t>2.0</t>
  </si>
  <si>
    <t>ZAMOK</t>
  </si>
  <si>
    <t>False</t>
  </si>
  <si>
    <t>{cb3a8366-c31a-4875-89d5-ee7c6f81bf50}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</si>
  <si>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</si>
  <si>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</si>
  <si>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</si>
  <si>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</si>
  <si>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</si>
  <si>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</si>
  <si>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</si>
  <si>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</si>
  <si>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OUCINEVES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</si>
  <si>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</si>
  <si>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</si>
  <si>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podél silnice III/3248 v obci Činěves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</si>
  <si>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</si>
  <si>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</si>
  <si>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</si>
  <si>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</si>
  <si>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</si>
  <si>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</si>
  <si>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</si>
  <si>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</si>
  <si>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</si>
  <si>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</si>
  <si>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</si>
  <si>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</si>
  <si>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</si>
  <si>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</si>
  <si>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</si>
  <si>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</si>
  <si>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</si>
  <si>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</si>
  <si>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</si>
  <si>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</si>
  <si>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</si>
  <si>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</si>
  <si>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</si>
  <si>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</si>
  <si>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</si>
  <si>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</si>
  <si>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</si>
  <si>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</si>
  <si>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</si>
  <si>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</si>
  <si>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</si>
  <si>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</si>
  <si>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</si>
  <si>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</si>
  <si>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</si>
  <si>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</si>
  <si>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</si>
  <si>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</si>
  <si>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</si>
  <si>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</si>
  <si>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</si>
  <si>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</si>
  <si>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</si>
  <si>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</si>
  <si>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</si>
  <si>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</si>
  <si>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</si>
  <si>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</si>
  <si>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</si>
  <si>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</si>
  <si>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</si>
  <si>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</si>
  <si>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</si>
  <si>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</si>
  <si>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</si>
  <si>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</si>
  <si>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</si>
  <si>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</si>
  <si>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</si>
  <si>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</si>
  <si>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chodník a zpevněné plochy</t>
  </si>
  <si>
    <t>STA</t>
  </si>
  <si>
    <t>{83ffbe1d-fd3b-462c-8b6f-60c746111914}</t>
  </si>
  <si>
    <t>2</t>
  </si>
  <si>
    <t>oprava dešťové kanalizace</t>
  </si>
  <si>
    <t>{3c815633-2dc8-4aa7-a845-19e1bcf17c0a}</t>
  </si>
  <si>
    <t>3</t>
  </si>
  <si>
    <t>ostatní a vedlejší náklady</t>
  </si>
  <si>
    <t>{f7107315-a6b2-4288-9b18-073fc6e24a14}</t>
  </si>
  <si>
    <t>KRYCÍ LIST SOUPISU PRACÍ</t>
  </si>
  <si>
    <t>Objekt:</t>
  </si>
  <si>
    <t>1 - chodník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</si>
  <si>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</si>
  <si>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</si>
  <si>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</si>
  <si>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</si>
  <si>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</si>
  <si>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</si>
  <si>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</si>
  <si>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</si>
  <si>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</si>
  <si>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</si>
  <si>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</si>
  <si>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</si>
  <si>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</si>
  <si>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</si>
  <si>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</si>
  <si>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</si>
  <si>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</si>
  <si>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</si>
  <si>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</si>
  <si>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</si>
  <si>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</si>
  <si>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</si>
  <si>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</si>
  <si>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</si>
  <si>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</si>
  <si>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</si>
  <si>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</si>
  <si>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</si>
  <si>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</si>
  <si>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112101121</t>
  </si>
  <si>
    <t>Odstranění stromů jehličnatých průměru kmene do 300 mm - stávající keře - vč. odvozu a likvidace</t>
  </si>
  <si>
    <t>kus</t>
  </si>
  <si>
    <t>4</t>
  </si>
  <si>
    <t>1278185711</t>
  </si>
  <si>
    <t>112251101</t>
  </si>
  <si>
    <t>Odstranění pařezů D do 300 mm - stávající keře - vč. odvozu a likvidace</t>
  </si>
  <si>
    <t>-2128853235</t>
  </si>
  <si>
    <t>113106142</t>
  </si>
  <si>
    <t>Rozebrání dlažeb z betonových nebo kamenných dlaždic komunikací pro pěší strojně pl přes 50 m2</t>
  </si>
  <si>
    <t>m2</t>
  </si>
  <si>
    <t>-1467111771</t>
  </si>
  <si>
    <t>113107162</t>
  </si>
  <si>
    <t>Odstranění podkladu z kameniva drceného tl 200 mm strojně pl přes 50 do 200 m2</t>
  </si>
  <si>
    <t>1245875469</t>
  </si>
  <si>
    <t>5</t>
  </si>
  <si>
    <t>113107163</t>
  </si>
  <si>
    <t>Odstranění podkladu z kameniva drceného tl 300 mm strojně pl přes 50 do 200 m2</t>
  </si>
  <si>
    <t>-185133507</t>
  </si>
  <si>
    <t>6</t>
  </si>
  <si>
    <t>113107171</t>
  </si>
  <si>
    <t>Odstranění podkladu z betonu prostého tl 150 mm strojně pl přes 50 do 200 m2</t>
  </si>
  <si>
    <t>-77598208</t>
  </si>
  <si>
    <t>7</t>
  </si>
  <si>
    <t>113107181</t>
  </si>
  <si>
    <t>Odstranění podkladu živičného tl 50 mm strojně pl přes 50 do 200 m2</t>
  </si>
  <si>
    <t>487270020</t>
  </si>
  <si>
    <t>8</t>
  </si>
  <si>
    <t>113107183</t>
  </si>
  <si>
    <t>Odstranění podkladu živičného tl 150 mm strojně pl přes 50 do 200 m2</t>
  </si>
  <si>
    <t>143102950</t>
  </si>
  <si>
    <t>9</t>
  </si>
  <si>
    <t>113154123</t>
  </si>
  <si>
    <t>Frézování živičného krytu tl 50 mm pruh š 1 m pl do 500 m2 bez překážek v trase</t>
  </si>
  <si>
    <t>2008870096</t>
  </si>
  <si>
    <t>10</t>
  </si>
  <si>
    <t>122251103</t>
  </si>
  <si>
    <t>Odkopávky a prokopávky nezapažené v hornině třídy těžitelnosti I, skupiny 3 objem do 100 m3 strojně</t>
  </si>
  <si>
    <t>m3</t>
  </si>
  <si>
    <t>-1763710748</t>
  </si>
  <si>
    <t>VV</t>
  </si>
  <si>
    <t>275*0,2</t>
  </si>
  <si>
    <t>11</t>
  </si>
  <si>
    <t>162751117</t>
  </si>
  <si>
    <t>Vodorovné přemístění do 10000 m výkopku/sypaniny z horniny třídy těžitelnosti I, skupiny 1 až 3</t>
  </si>
  <si>
    <t>195515192</t>
  </si>
  <si>
    <t>55</t>
  </si>
  <si>
    <t>12</t>
  </si>
  <si>
    <t>171151112</t>
  </si>
  <si>
    <t>Uložení sypaniny z hornin nesoudržných kamenitých do násypů zhutněných strojně</t>
  </si>
  <si>
    <t>-1261578479</t>
  </si>
  <si>
    <t>275*0,1+70*0,2</t>
  </si>
  <si>
    <t>13</t>
  </si>
  <si>
    <t>M</t>
  </si>
  <si>
    <t>58344155</t>
  </si>
  <si>
    <t>štěrkodrť frakce 0/22</t>
  </si>
  <si>
    <t>t</t>
  </si>
  <si>
    <t>-2045327258</t>
  </si>
  <si>
    <t>41,5*1,95</t>
  </si>
  <si>
    <t>14</t>
  </si>
  <si>
    <t>171201221</t>
  </si>
  <si>
    <t>Poplatek za uložení na skládce (skládkovné) zeminy a kamení kód odpadu 17 05 04</t>
  </si>
  <si>
    <t>-166970565</t>
  </si>
  <si>
    <t>55*1,7</t>
  </si>
  <si>
    <t>171251201</t>
  </si>
  <si>
    <t>Uložení sypaniny na skládky nebo meziskládky</t>
  </si>
  <si>
    <t>1033229527</t>
  </si>
  <si>
    <t>16</t>
  </si>
  <si>
    <t>181351103</t>
  </si>
  <si>
    <t>Rozprostření ornice tl vrstvy do 200 mm pl do 500 m2 v rovině nebo ve svahu do 1:5 strojně</t>
  </si>
  <si>
    <t>-164921487</t>
  </si>
  <si>
    <t>300</t>
  </si>
  <si>
    <t>17</t>
  </si>
  <si>
    <t>10364100</t>
  </si>
  <si>
    <t>zemina pro terénní úpravy - tříděná</t>
  </si>
  <si>
    <t>-77532393</t>
  </si>
  <si>
    <t>300*0,1*1,75</t>
  </si>
  <si>
    <t>18</t>
  </si>
  <si>
    <t>181411131</t>
  </si>
  <si>
    <t>Založení parkového trávníku výsevem plochy do 1000 m2 v rovině a ve svahu do 1:5</t>
  </si>
  <si>
    <t>-1638095354</t>
  </si>
  <si>
    <t>19</t>
  </si>
  <si>
    <t>00572410</t>
  </si>
  <si>
    <t>osivo směs travní parková</t>
  </si>
  <si>
    <t>kg</t>
  </si>
  <si>
    <t>154541849</t>
  </si>
  <si>
    <t>300/20</t>
  </si>
  <si>
    <t>20</t>
  </si>
  <si>
    <t>181951112</t>
  </si>
  <si>
    <t>Úprava pláně v hornině třídy těžitelnosti I, skupiny 1 až 3 se zhutněním strojně</t>
  </si>
  <si>
    <t>-1977525990</t>
  </si>
  <si>
    <t>77+415+6</t>
  </si>
  <si>
    <t>182151111</t>
  </si>
  <si>
    <t>Svahování v zářezech v hornině třídy těžitelnosti I, skupiny 1 až 3 strojně</t>
  </si>
  <si>
    <t>-1201393392</t>
  </si>
  <si>
    <t>Komunikace pozemní</t>
  </si>
  <si>
    <t>22</t>
  </si>
  <si>
    <t>564851111</t>
  </si>
  <si>
    <t>Podklad ze štěrkodrtě ŠD tl 150 mm</t>
  </si>
  <si>
    <t>242392054</t>
  </si>
  <si>
    <t>"sjezdy" 70*1,1</t>
  </si>
  <si>
    <t>23</t>
  </si>
  <si>
    <t>564861111</t>
  </si>
  <si>
    <t>Podklad ze štěrkodrtě ŠD tl 200 mm</t>
  </si>
  <si>
    <t>-1979749309</t>
  </si>
  <si>
    <t>"oprava silnice III/3248 a MK" 203*0,5</t>
  </si>
  <si>
    <t>"chodník" 285*1,1</t>
  </si>
  <si>
    <t>Součet</t>
  </si>
  <si>
    <t>24</t>
  </si>
  <si>
    <t>564871116</t>
  </si>
  <si>
    <t>Podklad ze štěrkodrtě ŠD tl. 300 mm</t>
  </si>
  <si>
    <t>1340939874</t>
  </si>
  <si>
    <t>"úprava sjezdu č.p. 125" 6</t>
  </si>
  <si>
    <t>25</t>
  </si>
  <si>
    <t>564952111</t>
  </si>
  <si>
    <t>Podklad z mechanicky zpevněného kameniva MZK tl 150 mm</t>
  </si>
  <si>
    <t>842756416</t>
  </si>
  <si>
    <t>"sjezdy" 70*1,05</t>
  </si>
  <si>
    <t>26</t>
  </si>
  <si>
    <t>565155101</t>
  </si>
  <si>
    <t>Asfaltový beton vrstva podkladní ACP 16 (obalované kamenivo OKS) tl 70 mm š do 1,5 m</t>
  </si>
  <si>
    <t>706777434</t>
  </si>
  <si>
    <t>27</t>
  </si>
  <si>
    <t>567122112</t>
  </si>
  <si>
    <t>Podklad ze směsi stmelené cementem SC C 8/10 (KSC I) tl 130 mm</t>
  </si>
  <si>
    <t>-1084887993</t>
  </si>
  <si>
    <t>28</t>
  </si>
  <si>
    <t>573191111</t>
  </si>
  <si>
    <t>Postřik infiltrační kationaktivní emulzí v množství 1 kg/m2</t>
  </si>
  <si>
    <t>-1527108464</t>
  </si>
  <si>
    <t>29</t>
  </si>
  <si>
    <t>573231106</t>
  </si>
  <si>
    <t>Postřik živičný spojovací ze silniční emulze v množství 0,30 kg/m2</t>
  </si>
  <si>
    <t>145102588</t>
  </si>
  <si>
    <t>"oprava silnice III/3248 a MK" 183</t>
  </si>
  <si>
    <t>30</t>
  </si>
  <si>
    <t>577144111</t>
  </si>
  <si>
    <t>Asfaltový beton vrstva obrusná ACO 11 (ABS) tř. I tl 50 mm š do 3 m z nemodifikovaného asfaltu</t>
  </si>
  <si>
    <t>-1948274461</t>
  </si>
  <si>
    <t>31</t>
  </si>
  <si>
    <t>596211112</t>
  </si>
  <si>
    <t>Kladení zámkové dlažby komunikací pro pěší tl 60 mm skupiny A pl do 300 m2</t>
  </si>
  <si>
    <t>-1682302684</t>
  </si>
  <si>
    <t>"chodník" 285</t>
  </si>
  <si>
    <t>32</t>
  </si>
  <si>
    <t>59245018</t>
  </si>
  <si>
    <t>dlažba tvar obdélník betonová 200x100x60mm přírodní</t>
  </si>
  <si>
    <t>1724170283</t>
  </si>
  <si>
    <t>275*1,01</t>
  </si>
  <si>
    <t>33</t>
  </si>
  <si>
    <t>59245006</t>
  </si>
  <si>
    <t>dlažba tvar obdélník betonová pro nevidomé 200x100x60mm černá</t>
  </si>
  <si>
    <t>1044878852</t>
  </si>
  <si>
    <t>10*1,01</t>
  </si>
  <si>
    <t>34</t>
  </si>
  <si>
    <t>596212212</t>
  </si>
  <si>
    <t>Kladení zámkové dlažby pozemních komunikací tl 80 mm skupiny A pl do 300 m2</t>
  </si>
  <si>
    <t>1350689664</t>
  </si>
  <si>
    <t>"Sjezdy" 70</t>
  </si>
  <si>
    <t>35</t>
  </si>
  <si>
    <t>59245020</t>
  </si>
  <si>
    <t>dlažba tvar obdélník betonová 200x100x80mm přírodní</t>
  </si>
  <si>
    <t>-1181038216</t>
  </si>
  <si>
    <t>61*1,01</t>
  </si>
  <si>
    <t>36</t>
  </si>
  <si>
    <t>59245226</t>
  </si>
  <si>
    <t>dlažba tvar obdélník betonová pro nevidomé 200x100x80mm černá</t>
  </si>
  <si>
    <t>1690312870</t>
  </si>
  <si>
    <t>9*1,01</t>
  </si>
  <si>
    <t>Ostatní konstrukce a práce-bourání</t>
  </si>
  <si>
    <t>37</t>
  </si>
  <si>
    <t>914111999</t>
  </si>
  <si>
    <t xml:space="preserve">Přemístění svislé dopravní značky do velikosti 1 m2 objímkami vč. sloupku </t>
  </si>
  <si>
    <t>1815834066</t>
  </si>
  <si>
    <t>38</t>
  </si>
  <si>
    <t>916131213</t>
  </si>
  <si>
    <t>Osazení silničního obrubníku betonového stojatého s boční opěrou do lože z betonu prostého</t>
  </si>
  <si>
    <t>m</t>
  </si>
  <si>
    <t>-1470695432</t>
  </si>
  <si>
    <t>36+170+7</t>
  </si>
  <si>
    <t>39</t>
  </si>
  <si>
    <t>59217032</t>
  </si>
  <si>
    <t>obrubník betonový silniční 1000x150x150mm</t>
  </si>
  <si>
    <t>-26049877</t>
  </si>
  <si>
    <t>36*1,01</t>
  </si>
  <si>
    <t>40</t>
  </si>
  <si>
    <t>59217031</t>
  </si>
  <si>
    <t>obrubník betonový silniční 1000x150x250mm</t>
  </si>
  <si>
    <t>2049550829</t>
  </si>
  <si>
    <t>170*1,01</t>
  </si>
  <si>
    <t>41</t>
  </si>
  <si>
    <t>59217030</t>
  </si>
  <si>
    <t>obrubník betonový silniční přechodový 1000x150x150-250mm</t>
  </si>
  <si>
    <t>-580568953</t>
  </si>
  <si>
    <t>7*1,01</t>
  </si>
  <si>
    <t>42</t>
  </si>
  <si>
    <t>916231213</t>
  </si>
  <si>
    <t>Osazení chodníkového obrubníku betonového stojatého s boční opěrou do lože z betonu prostého</t>
  </si>
  <si>
    <t>-524419641</t>
  </si>
  <si>
    <t>20+181</t>
  </si>
  <si>
    <t>43</t>
  </si>
  <si>
    <t>59217017</t>
  </si>
  <si>
    <t>obrubník betonový chodníkový 1000x100x250mm</t>
  </si>
  <si>
    <t>-1371819330</t>
  </si>
  <si>
    <t>20*1,01</t>
  </si>
  <si>
    <t>44</t>
  </si>
  <si>
    <t>59217016</t>
  </si>
  <si>
    <t>obrubník betonový chodníkový 1000x80x250mm</t>
  </si>
  <si>
    <t>1078020688</t>
  </si>
  <si>
    <t>181*1,01</t>
  </si>
  <si>
    <t>45</t>
  </si>
  <si>
    <t>919122132</t>
  </si>
  <si>
    <t>Těsnění spár zálivkou za tepla pro komůrky š 20 mm hl 40 mm s těsnicím profilem</t>
  </si>
  <si>
    <t>932169559</t>
  </si>
  <si>
    <t>46</t>
  </si>
  <si>
    <t>919735113</t>
  </si>
  <si>
    <t>Řezání stávajícího živičného krytu hl do 150 mm</t>
  </si>
  <si>
    <t>150621937</t>
  </si>
  <si>
    <t>47</t>
  </si>
  <si>
    <t>990954101</t>
  </si>
  <si>
    <t>Uložení kabelů (CETIN, ČEZ, popř. VO) do chrániček dle pokynů jejich správců - bude řešeno v rámci stavby dle skutečnosti</t>
  </si>
  <si>
    <t>1300995781</t>
  </si>
  <si>
    <t>997</t>
  </si>
  <si>
    <t>Přesun sutě</t>
  </si>
  <si>
    <t>48</t>
  </si>
  <si>
    <t>997221551</t>
  </si>
  <si>
    <t>Vodorovná doprava suti ze sypkých materiálů do 1 km</t>
  </si>
  <si>
    <t>-1111622632</t>
  </si>
  <si>
    <t>10,44+64,9</t>
  </si>
  <si>
    <t>49</t>
  </si>
  <si>
    <t>997221559</t>
  </si>
  <si>
    <t>Příplatek ZKD 1 km u vodorovné dopravy suti ze sypkých materiálů</t>
  </si>
  <si>
    <t>-677310817</t>
  </si>
  <si>
    <t>9*75,34</t>
  </si>
  <si>
    <t>50</t>
  </si>
  <si>
    <t>997221561</t>
  </si>
  <si>
    <t>Vodorovná doprava suti z kusových materiálů do 1 km</t>
  </si>
  <si>
    <t>438301577</t>
  </si>
  <si>
    <t>3,25+3,57+9,947+3,792+21,045</t>
  </si>
  <si>
    <t>51</t>
  </si>
  <si>
    <t>997221569</t>
  </si>
  <si>
    <t>Příplatek ZKD 1 km u vodorovné dopravy suti z kusových materiálů</t>
  </si>
  <si>
    <t>-939266206</t>
  </si>
  <si>
    <t>9*41,604</t>
  </si>
  <si>
    <t>52</t>
  </si>
  <si>
    <t>997221615</t>
  </si>
  <si>
    <t>Poplatek za uložení na skládce (skládkovné) stavebního odpadu betonového kód odpadu 17 01 01</t>
  </si>
  <si>
    <t>519629801</t>
  </si>
  <si>
    <t>3,25+3,57</t>
  </si>
  <si>
    <t>53</t>
  </si>
  <si>
    <t>997221645</t>
  </si>
  <si>
    <t>Poplatek za uložení na skládce (skládkovné) odpadu asfaltového bez dehtu kód odpadu 17 03 02</t>
  </si>
  <si>
    <t>-1174560817</t>
  </si>
  <si>
    <t>9,947+3,792+21,045</t>
  </si>
  <si>
    <t>54</t>
  </si>
  <si>
    <t>997221655</t>
  </si>
  <si>
    <t>-2146618779</t>
  </si>
  <si>
    <t>998</t>
  </si>
  <si>
    <t>Přesun hmot</t>
  </si>
  <si>
    <t>998223011</t>
  </si>
  <si>
    <t>Přesun hmot pro pozemní komunikace s krytem dlážděným</t>
  </si>
  <si>
    <t>-1063433871</t>
  </si>
  <si>
    <t>2 - oprava dešťové kanalizace</t>
  </si>
  <si>
    <t xml:space="preserve">    4 - Vodorovné konstrukce</t>
  </si>
  <si>
    <t xml:space="preserve">    8 - Trubní vedení</t>
  </si>
  <si>
    <t>119001405</t>
  </si>
  <si>
    <t>Dočasné zajištění potrubí z PE DN do 200 mm</t>
  </si>
  <si>
    <t>-2130654863</t>
  </si>
  <si>
    <t>119001421</t>
  </si>
  <si>
    <t>Dočasné zajištění kabelů a kabelových tratí ze 3 volně ložených kabelů</t>
  </si>
  <si>
    <t>-849822419</t>
  </si>
  <si>
    <t>129001101</t>
  </si>
  <si>
    <t>Příplatek za ztížení odkopávky nebo prokopávky v blízkosti inženýrských sítí</t>
  </si>
  <si>
    <t>-2128766497</t>
  </si>
  <si>
    <t>131251100</t>
  </si>
  <si>
    <t>Hloubení jam nezapažených v hornině třídy těžitelnosti I, skupiny 3 objem do 20 m3 strojně</t>
  </si>
  <si>
    <t>-117697855</t>
  </si>
  <si>
    <t>"RŠ" 3*0,785*1,3</t>
  </si>
  <si>
    <t>"UV" 8*0,5*0,5*1,3</t>
  </si>
  <si>
    <t>132251254</t>
  </si>
  <si>
    <t>Hloubení rýh nezapažených š do 2000 mm v hornině třídy těžitelnosti I, skupiny 3 objem do 500 m3 strojně</t>
  </si>
  <si>
    <t>-1611972777</t>
  </si>
  <si>
    <t>"kanalizace DN150" 16*1,3*0,8</t>
  </si>
  <si>
    <t>"kanalizace DN300 - jen v případě opravy" 25*1,3*1,0</t>
  </si>
  <si>
    <t>346459892</t>
  </si>
  <si>
    <t>"kanalizace DN150" 16*0,55*0,8</t>
  </si>
  <si>
    <t>"kanalizace DN300 - jen v případě opravy" 25*0,7*1,0</t>
  </si>
  <si>
    <t>"UV+RŠ" 5,662</t>
  </si>
  <si>
    <t>505099841</t>
  </si>
  <si>
    <t>30,202*1,7</t>
  </si>
  <si>
    <t>229805434</t>
  </si>
  <si>
    <t>30,202</t>
  </si>
  <si>
    <t>174111101</t>
  </si>
  <si>
    <t>Zásyp jam, šachet rýh nebo kolem objektů sypaninou se zhutněním ručně</t>
  </si>
  <si>
    <t>-831648716</t>
  </si>
  <si>
    <t>"kanalizace DN150" 16*0,75*0,8</t>
  </si>
  <si>
    <t>"kanalizace DN300 - jen v případě opravy" 25*0,6*1,0</t>
  </si>
  <si>
    <t>175151101</t>
  </si>
  <si>
    <t>Obsypání potrubí strojně sypaninou bez prohození, uloženou do 3 m</t>
  </si>
  <si>
    <t>-1710875311</t>
  </si>
  <si>
    <t>"kanalizace DN150" 16*0,45*0,8</t>
  </si>
  <si>
    <t>58331200</t>
  </si>
  <si>
    <t>štěrkopísek netříděný zásypový</t>
  </si>
  <si>
    <t>-1222835394</t>
  </si>
  <si>
    <t>"kanalizace DN150" 16*0,45*0,8*1,87</t>
  </si>
  <si>
    <t>"kanalizace DN300 - jen v případě opravy" 25*0,6*1,0*1,87</t>
  </si>
  <si>
    <t>Vodorovné konstrukce</t>
  </si>
  <si>
    <t>451573111</t>
  </si>
  <si>
    <t>Lože pod potrubí otevřený výkop ze štěrkopísku</t>
  </si>
  <si>
    <t>-1001076719</t>
  </si>
  <si>
    <t>"kanalizace DN150" 16*0,1*0,8</t>
  </si>
  <si>
    <t>"kanalizace DN300 - jen v případě opravy" 25*0,1*1,0</t>
  </si>
  <si>
    <t>452112111</t>
  </si>
  <si>
    <t>Osazení betonových prstenců nebo rámů v do 100 mm</t>
  </si>
  <si>
    <t>-1705830884</t>
  </si>
  <si>
    <t>59224185</t>
  </si>
  <si>
    <t>prstenec šachtový vyrovnávací betonový 625x120x60mm</t>
  </si>
  <si>
    <t>693963657</t>
  </si>
  <si>
    <t>59224176</t>
  </si>
  <si>
    <t>prstenec šachtový vyrovnávací betonový 625x120x80mm</t>
  </si>
  <si>
    <t>1722637788</t>
  </si>
  <si>
    <t>Trubní vedení</t>
  </si>
  <si>
    <t>871313121</t>
  </si>
  <si>
    <t>Montáž kanalizačního potrubí z PVC těsněné gumovým kroužkem otevřený výkop sklon do 20 % DN 160</t>
  </si>
  <si>
    <t>-1802215371</t>
  </si>
  <si>
    <t>28611164</t>
  </si>
  <si>
    <t>trubka kanalizační PVC DN 160x1000mm SN8</t>
  </si>
  <si>
    <t>-132937183</t>
  </si>
  <si>
    <t>871373121</t>
  </si>
  <si>
    <t>Montáž kanalizačního potrubí z PVC těsněné gumovým kroužkem otevřený výkop sklon do 20 % DN 315 - jen v případě opravy kanalizace</t>
  </si>
  <si>
    <t>1098144613</t>
  </si>
  <si>
    <t>28611157</t>
  </si>
  <si>
    <t>trubka kanalizační PVC DN 315x5000mm SN8 - jen v případě opravy kanalizace</t>
  </si>
  <si>
    <t>1625659834</t>
  </si>
  <si>
    <t>877315211</t>
  </si>
  <si>
    <t>Montáž tvarovek z tvrdého PVC-systém KG nebo z polypropylenu-systém KG 2000 jednoosé DN 160</t>
  </si>
  <si>
    <t>1429762739</t>
  </si>
  <si>
    <t>28611361</t>
  </si>
  <si>
    <t>koleno kanalizační PVC KG 160x45°</t>
  </si>
  <si>
    <t>777256732</t>
  </si>
  <si>
    <t>894411121</t>
  </si>
  <si>
    <t>Zřízení šachet kanalizačních z betonových dílců na potrubí DN nad 200 do 300 dno beton tř. C 25/30 - vybetonování šachtového dna</t>
  </si>
  <si>
    <t>-421736891</t>
  </si>
  <si>
    <t>894411311</t>
  </si>
  <si>
    <t>Osazení betonových nebo železobetonových dílců pro šachty skruží rovných</t>
  </si>
  <si>
    <t>-1837049836</t>
  </si>
  <si>
    <t>59224066</t>
  </si>
  <si>
    <t>skruž betonová DN 1000x250 PS, 100x25x12cm</t>
  </si>
  <si>
    <t>-1240771545</t>
  </si>
  <si>
    <t>894414211</t>
  </si>
  <si>
    <t>Osazení betonových nebo železobetonových dílců pro šachty desek zákrytových</t>
  </si>
  <si>
    <t>-1646887601</t>
  </si>
  <si>
    <t>59224075</t>
  </si>
  <si>
    <t>deska betonová zákrytová k ukončení šachet 1000/625x200mm</t>
  </si>
  <si>
    <t>-516126319</t>
  </si>
  <si>
    <t>895941111</t>
  </si>
  <si>
    <t>Zřízení vpusti kanalizační uliční z betonových dílců typ UV-50 normální</t>
  </si>
  <si>
    <t>443374287</t>
  </si>
  <si>
    <t>59223852</t>
  </si>
  <si>
    <t>dno pro uliční vpusť s kalovou prohlubní betonové 450x300x50mm</t>
  </si>
  <si>
    <t>-819177674</t>
  </si>
  <si>
    <t>59223864</t>
  </si>
  <si>
    <t>prstenec pro uliční vpusť vyrovnávací betonový 390x60x130mm</t>
  </si>
  <si>
    <t>607763524</t>
  </si>
  <si>
    <t>59223854</t>
  </si>
  <si>
    <t>skruž pro uliční vpusť s výtokovým otvorem PVC betonová 450x350x50mm</t>
  </si>
  <si>
    <t>-1974128817</t>
  </si>
  <si>
    <t>59223856</t>
  </si>
  <si>
    <t>skruž pro uliční vpusť horní betonová 450x195x50mm</t>
  </si>
  <si>
    <t>681231225</t>
  </si>
  <si>
    <t>899103112</t>
  </si>
  <si>
    <t>Osazení poklopů litinových nebo ocelových včetně rámů pro třídu zatížení B125, C250</t>
  </si>
  <si>
    <t>951326450</t>
  </si>
  <si>
    <t>28661935</t>
  </si>
  <si>
    <t>poklop šachtový litinový  DN 600 pro třídu zatížení D400</t>
  </si>
  <si>
    <t>-1864186585</t>
  </si>
  <si>
    <t>899204112</t>
  </si>
  <si>
    <t>Osazení mříží litinových včetně rámů a košů na bahno pro třídu zatížení D400, E600</t>
  </si>
  <si>
    <t>-1447243914</t>
  </si>
  <si>
    <t>28661787</t>
  </si>
  <si>
    <t>obrubníková dešťová litinová vpusť  580/645 B125</t>
  </si>
  <si>
    <t>1728558064</t>
  </si>
  <si>
    <t>55242320</t>
  </si>
  <si>
    <t>mříž vtoková litinová plochá 500x500mm</t>
  </si>
  <si>
    <t>886403125</t>
  </si>
  <si>
    <t>899331111</t>
  </si>
  <si>
    <t>Výšková úprava uličního vstupu nebo vpusti do 200 mm zvýšením poklopu</t>
  </si>
  <si>
    <t>1360645496</t>
  </si>
  <si>
    <t>899901991</t>
  </si>
  <si>
    <t>Napojení na stávající kanalizaci - napojení na betonovou rouru insitu, použití vhodné tvarovky, např. sedla easy clip</t>
  </si>
  <si>
    <t>-928149810</t>
  </si>
  <si>
    <t>935112211</t>
  </si>
  <si>
    <t>Osazení příkopového žlabu do betonu tl 100 mm z betonových tvárnic š 800 mm</t>
  </si>
  <si>
    <t>-95060239</t>
  </si>
  <si>
    <t>59227051</t>
  </si>
  <si>
    <t>žlabovka příkopová betonová 140x570x330mm</t>
  </si>
  <si>
    <t>1036888258</t>
  </si>
  <si>
    <t>935112911</t>
  </si>
  <si>
    <t>Příplatek ZKD tl 10 mm lože přes 100 mm u příkopového žlabu osazeného do betonu</t>
  </si>
  <si>
    <t>-1634013433</t>
  </si>
  <si>
    <t>990954105</t>
  </si>
  <si>
    <t>Bourání stávající uliční vpustě vč. likvidace</t>
  </si>
  <si>
    <t>ks</t>
  </si>
  <si>
    <t>1721072882</t>
  </si>
  <si>
    <t>990954199</t>
  </si>
  <si>
    <t>Kamerová zkouška stávající kanalizace</t>
  </si>
  <si>
    <t>-2092182090</t>
  </si>
  <si>
    <t>998276101</t>
  </si>
  <si>
    <t>Přesun hmot pro trubní vedení z trub z plastických hmot otevřený výkop</t>
  </si>
  <si>
    <t>-1755506271</t>
  </si>
  <si>
    <t>3 - ostatní a vedlejší náklady</t>
  </si>
  <si>
    <t xml:space="preserve">    OST - VRN</t>
  </si>
  <si>
    <t>OST</t>
  </si>
  <si>
    <t>VRN</t>
  </si>
  <si>
    <t>99911</t>
  </si>
  <si>
    <t>Vytyčení inženýrských sítí</t>
  </si>
  <si>
    <t>kpl</t>
  </si>
  <si>
    <t>512</t>
  </si>
  <si>
    <t>-2044498478</t>
  </si>
  <si>
    <t>99921</t>
  </si>
  <si>
    <t>Přechodné dopravní opatření - DIO během výstavby</t>
  </si>
  <si>
    <t>-1305179904</t>
  </si>
  <si>
    <t>99931</t>
  </si>
  <si>
    <t>Zařízení staveniště</t>
  </si>
  <si>
    <t>1621847761</t>
  </si>
  <si>
    <t>99941</t>
  </si>
  <si>
    <t>Geodetické práce - před zahájením stavby</t>
  </si>
  <si>
    <t>-629215724</t>
  </si>
  <si>
    <t>99942</t>
  </si>
  <si>
    <t>Geodetické práce - v průběhu stavby</t>
  </si>
  <si>
    <t>1680294939</t>
  </si>
  <si>
    <t>99943</t>
  </si>
  <si>
    <t>Geodetické práce - po dokončení - geodetická dokumentace skutečného provedení, geodetické zaměření</t>
  </si>
  <si>
    <t>-1309862965</t>
  </si>
  <si>
    <t>99951</t>
  </si>
  <si>
    <t>Zkoušky hutnění pláně - statická zkouška</t>
  </si>
  <si>
    <t>-816589469</t>
  </si>
  <si>
    <t>99961</t>
  </si>
  <si>
    <t>Zajištění všech zkoušek a dokladů k řádnému předání stavby</t>
  </si>
  <si>
    <t>1858474640</t>
  </si>
  <si>
    <t>99971</t>
  </si>
  <si>
    <t>Fotodokumentace vč. zprávy o průběhu provádění díla</t>
  </si>
  <si>
    <t>8151012</t>
  </si>
  <si>
    <t>99981</t>
  </si>
  <si>
    <t>Dokumentace skutečného provedení díla</t>
  </si>
  <si>
    <t>-1007358167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</si>
</sst>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64" workbookViewId="0">
      <selection activeCell="AI20" sqref="AI2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2" t="s">
        <v>14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P5" s="21"/>
      <c r="AQ5" s="21"/>
      <c r="AR5" s="19"/>
      <c r="BE5" s="23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4" t="s">
        <v>17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P6" s="21"/>
      <c r="AQ6" s="21"/>
      <c r="AR6" s="19"/>
      <c r="BE6" s="24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0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4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0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4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25</v>
      </c>
      <c r="AL11" s="21"/>
      <c r="AM11" s="21"/>
      <c r="AN11" s="26" t="s">
        <v>1</v>
      </c>
      <c r="AO11" s="21"/>
      <c r="AP11" s="21"/>
      <c r="AQ11" s="21"/>
      <c r="AR11" s="19"/>
      <c r="BE11" s="24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0"/>
      <c r="BS12" s="16" t="s">
        <v>6</v>
      </c>
    </row>
    <row r="13" spans="1:74" s="1" customFormat="1" ht="12" customHeight="1">
      <c r="B13" s="20"/>
      <c r="C13" s="21"/>
      <c r="D13" s="28" t="s">
        <v>26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27</v>
      </c>
      <c r="AO13" s="21"/>
      <c r="AP13" s="21"/>
      <c r="AQ13" s="21"/>
      <c r="AR13" s="19"/>
      <c r="BE13" s="240"/>
      <c r="BS13" s="16" t="s">
        <v>6</v>
      </c>
    </row>
    <row r="14" spans="1:74" ht="12.75">
      <c r="B14" s="20"/>
      <c r="C14" s="21"/>
      <c r="D14" s="21"/>
      <c r="E14" s="245" t="s">
        <v>27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8" t="s">
        <v>25</v>
      </c>
      <c r="AL14" s="21"/>
      <c r="AM14" s="21"/>
      <c r="AN14" s="30" t="s">
        <v>27</v>
      </c>
      <c r="AO14" s="21"/>
      <c r="AP14" s="21"/>
      <c r="AQ14" s="21"/>
      <c r="AR14" s="19"/>
      <c r="BE14" s="24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0"/>
      <c r="BS15" s="16" t="s">
        <v>4</v>
      </c>
    </row>
    <row r="16" spans="1:74" s="1" customFormat="1" ht="12" customHeight="1">
      <c r="B16" s="20"/>
      <c r="C16" s="21"/>
      <c r="D16" s="28" t="s">
        <v>28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4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25</v>
      </c>
      <c r="AL17" s="21"/>
      <c r="AM17" s="21"/>
      <c r="AN17" s="26" t="s">
        <v>1</v>
      </c>
      <c r="AO17" s="21"/>
      <c r="AP17" s="21"/>
      <c r="AQ17" s="21"/>
      <c r="AR17" s="19"/>
      <c r="BE17" s="240"/>
      <c r="BS17" s="16" t="s">
        <v>29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0"/>
      <c r="BS18" s="16" t="s">
        <v>6</v>
      </c>
    </row>
    <row r="19" spans="1:71" s="1" customFormat="1" ht="12" customHeight="1">
      <c r="B19" s="20"/>
      <c r="C19" s="21"/>
      <c r="D19" s="28" t="s">
        <v>30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4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25</v>
      </c>
      <c r="AL20" s="21"/>
      <c r="AM20" s="21"/>
      <c r="AN20" s="26" t="s">
        <v>1</v>
      </c>
      <c r="AO20" s="21"/>
      <c r="AP20" s="21"/>
      <c r="AQ20" s="21"/>
      <c r="AR20" s="19"/>
      <c r="BE20" s="240"/>
      <c r="BS20" s="16" t="s">
        <v>29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0"/>
    </row>
    <row r="22" spans="1:71" s="1" customFormat="1" ht="12" customHeight="1">
      <c r="B22" s="20"/>
      <c r="C22" s="21"/>
      <c r="D22" s="28" t="s">
        <v>31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0"/>
    </row>
    <row r="23" spans="1:71" s="1" customFormat="1" ht="16.5" customHeight="1">
      <c r="B23" s="20"/>
      <c r="C23" s="21"/>
      <c r="D23" s="21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1"/>
      <c r="AP23" s="21"/>
      <c r="AQ23" s="21"/>
      <c r="AR23" s="19"/>
      <c r="BE23" s="24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0"/>
    </row>
    <row r="26" spans="1:71" s="2" customFormat="1" ht="25.9" customHeight="1">
      <c r="A26" s="33"/>
      <c r="B26" s="34"/>
      <c r="C26" s="35"/>
      <c r="D26" s="36" t="s">
        <v>32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8">
        <f>ROUND(AG94,2)</f>
        <v>0</v>
      </c>
      <c r="AL26" s="249"/>
      <c r="AM26" s="249"/>
      <c r="AN26" s="249"/>
      <c r="AO26" s="249"/>
      <c r="AP26" s="35"/>
      <c r="AQ26" s="35"/>
      <c r="AR26" s="38"/>
      <c r="BE26" s="24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0" t="s">
        <v>33</v>
      </c>
      <c r="M28" s="250"/>
      <c r="N28" s="250"/>
      <c r="O28" s="250"/>
      <c r="P28" s="250"/>
      <c r="Q28" s="35"/>
      <c r="R28" s="35"/>
      <c r="S28" s="35"/>
      <c r="T28" s="35"/>
      <c r="U28" s="35"/>
      <c r="V28" s="35"/>
      <c r="W28" s="250" t="s">
        <v>34</v>
      </c>
      <c r="X28" s="250"/>
      <c r="Y28" s="250"/>
      <c r="Z28" s="250"/>
      <c r="AA28" s="250"/>
      <c r="AB28" s="250"/>
      <c r="AC28" s="250"/>
      <c r="AD28" s="250"/>
      <c r="AE28" s="250"/>
      <c r="AF28" s="35"/>
      <c r="AG28" s="35"/>
      <c r="AH28" s="35"/>
      <c r="AI28" s="35"/>
      <c r="AJ28" s="35"/>
      <c r="AK28" s="250" t="s">
        <v>35</v>
      </c>
      <c r="AL28" s="250"/>
      <c r="AM28" s="250"/>
      <c r="AN28" s="250"/>
      <c r="AO28" s="250"/>
      <c r="AP28" s="35"/>
      <c r="AQ28" s="35"/>
      <c r="AR28" s="38"/>
      <c r="BE28" s="240"/>
    </row>
    <row r="29" spans="1:71" s="3" customFormat="1" ht="14.45" customHeight="1">
      <c r="B29" s="39"/>
      <c r="C29" s="40"/>
      <c r="D29" s="28" t="s">
        <v>36</v>
      </c>
      <c r="E29" s="40"/>
      <c r="F29" s="28" t="s">
        <v>37</v>
      </c>
      <c r="G29" s="40"/>
      <c r="H29" s="40"/>
      <c r="I29" s="40"/>
      <c r="J29" s="40"/>
      <c r="K29" s="40"/>
      <c r="L29" s="253">
        <v>0.21</v>
      </c>
      <c r="M29" s="252"/>
      <c r="N29" s="252"/>
      <c r="O29" s="252"/>
      <c r="P29" s="252"/>
      <c r="Q29" s="40"/>
      <c r="R29" s="40"/>
      <c r="S29" s="40"/>
      <c r="T29" s="40"/>
      <c r="U29" s="40"/>
      <c r="V29" s="40"/>
      <c r="W29" s="251">
        <f>ROUND(AZ94, 2)</f>
        <v>0</v>
      </c>
      <c r="X29" s="252"/>
      <c r="Y29" s="252"/>
      <c r="Z29" s="252"/>
      <c r="AA29" s="252"/>
      <c r="AB29" s="252"/>
      <c r="AC29" s="252"/>
      <c r="AD29" s="252"/>
      <c r="AE29" s="252"/>
      <c r="AF29" s="40"/>
      <c r="AG29" s="40"/>
      <c r="AH29" s="40"/>
      <c r="AI29" s="40"/>
      <c r="AJ29" s="40"/>
      <c r="AK29" s="251">
        <f>ROUND(AV94, 2)</f>
        <v>0</v>
      </c>
      <c r="AL29" s="252"/>
      <c r="AM29" s="252"/>
      <c r="AN29" s="252"/>
      <c r="AO29" s="252"/>
      <c r="AP29" s="40"/>
      <c r="AQ29" s="40"/>
      <c r="AR29" s="41"/>
      <c r="BE29" s="241"/>
    </row>
    <row r="30" spans="1:71" s="3" customFormat="1" ht="14.45" customHeight="1">
      <c r="B30" s="39"/>
      <c r="C30" s="40"/>
      <c r="D30" s="40"/>
      <c r="E30" s="40"/>
      <c r="F30" s="28" t="s">
        <v>38</v>
      </c>
      <c r="G30" s="40"/>
      <c r="H30" s="40"/>
      <c r="I30" s="40"/>
      <c r="J30" s="40"/>
      <c r="K30" s="40"/>
      <c r="L30" s="253">
        <v>0.15</v>
      </c>
      <c r="M30" s="252"/>
      <c r="N30" s="252"/>
      <c r="O30" s="252"/>
      <c r="P30" s="252"/>
      <c r="Q30" s="40"/>
      <c r="R30" s="40"/>
      <c r="S30" s="40"/>
      <c r="T30" s="40"/>
      <c r="U30" s="40"/>
      <c r="V30" s="40"/>
      <c r="W30" s="251">
        <f>ROUND(BA94, 2)</f>
        <v>0</v>
      </c>
      <c r="X30" s="252"/>
      <c r="Y30" s="252"/>
      <c r="Z30" s="252"/>
      <c r="AA30" s="252"/>
      <c r="AB30" s="252"/>
      <c r="AC30" s="252"/>
      <c r="AD30" s="252"/>
      <c r="AE30" s="252"/>
      <c r="AF30" s="40"/>
      <c r="AG30" s="40"/>
      <c r="AH30" s="40"/>
      <c r="AI30" s="40"/>
      <c r="AJ30" s="40"/>
      <c r="AK30" s="251">
        <f>ROUND(AW94, 2)</f>
        <v>0</v>
      </c>
      <c r="AL30" s="252"/>
      <c r="AM30" s="252"/>
      <c r="AN30" s="252"/>
      <c r="AO30" s="252"/>
      <c r="AP30" s="40"/>
      <c r="AQ30" s="40"/>
      <c r="AR30" s="41"/>
      <c r="BE30" s="241"/>
    </row>
    <row r="31" spans="1:71" s="3" customFormat="1" ht="14.45" hidden="1" customHeight="1">
      <c r="B31" s="39"/>
      <c r="C31" s="40"/>
      <c r="D31" s="40"/>
      <c r="E31" s="40"/>
      <c r="F31" s="28" t="s">
        <v>39</v>
      </c>
      <c r="G31" s="40"/>
      <c r="H31" s="40"/>
      <c r="I31" s="40"/>
      <c r="J31" s="40"/>
      <c r="K31" s="40"/>
      <c r="L31" s="253">
        <v>0.21</v>
      </c>
      <c r="M31" s="252"/>
      <c r="N31" s="252"/>
      <c r="O31" s="252"/>
      <c r="P31" s="252"/>
      <c r="Q31" s="40"/>
      <c r="R31" s="40"/>
      <c r="S31" s="40"/>
      <c r="T31" s="40"/>
      <c r="U31" s="40"/>
      <c r="V31" s="40"/>
      <c r="W31" s="251">
        <f>ROUND(BB94, 2)</f>
        <v>0</v>
      </c>
      <c r="X31" s="252"/>
      <c r="Y31" s="252"/>
      <c r="Z31" s="252"/>
      <c r="AA31" s="252"/>
      <c r="AB31" s="252"/>
      <c r="AC31" s="252"/>
      <c r="AD31" s="252"/>
      <c r="AE31" s="252"/>
      <c r="AF31" s="40"/>
      <c r="AG31" s="40"/>
      <c r="AH31" s="40"/>
      <c r="AI31" s="40"/>
      <c r="AJ31" s="40"/>
      <c r="AK31" s="251">
        <v>0</v>
      </c>
      <c r="AL31" s="252"/>
      <c r="AM31" s="252"/>
      <c r="AN31" s="252"/>
      <c r="AO31" s="252"/>
      <c r="AP31" s="40"/>
      <c r="AQ31" s="40"/>
      <c r="AR31" s="41"/>
      <c r="BE31" s="241"/>
    </row>
    <row r="32" spans="1:71" s="3" customFormat="1" ht="14.45" hidden="1" customHeight="1">
      <c r="B32" s="39"/>
      <c r="C32" s="40"/>
      <c r="D32" s="40"/>
      <c r="E32" s="40"/>
      <c r="F32" s="28" t="s">
        <v>40</v>
      </c>
      <c r="G32" s="40"/>
      <c r="H32" s="40"/>
      <c r="I32" s="40"/>
      <c r="J32" s="40"/>
      <c r="K32" s="40"/>
      <c r="L32" s="253">
        <v>0.15</v>
      </c>
      <c r="M32" s="252"/>
      <c r="N32" s="252"/>
      <c r="O32" s="252"/>
      <c r="P32" s="252"/>
      <c r="Q32" s="40"/>
      <c r="R32" s="40"/>
      <c r="S32" s="40"/>
      <c r="T32" s="40"/>
      <c r="U32" s="40"/>
      <c r="V32" s="40"/>
      <c r="W32" s="251">
        <f>ROUND(BC94, 2)</f>
        <v>0</v>
      </c>
      <c r="X32" s="252"/>
      <c r="Y32" s="252"/>
      <c r="Z32" s="252"/>
      <c r="AA32" s="252"/>
      <c r="AB32" s="252"/>
      <c r="AC32" s="252"/>
      <c r="AD32" s="252"/>
      <c r="AE32" s="252"/>
      <c r="AF32" s="40"/>
      <c r="AG32" s="40"/>
      <c r="AH32" s="40"/>
      <c r="AI32" s="40"/>
      <c r="AJ32" s="40"/>
      <c r="AK32" s="251">
        <v>0</v>
      </c>
      <c r="AL32" s="252"/>
      <c r="AM32" s="252"/>
      <c r="AN32" s="252"/>
      <c r="AO32" s="252"/>
      <c r="AP32" s="40"/>
      <c r="AQ32" s="40"/>
      <c r="AR32" s="41"/>
      <c r="BE32" s="241"/>
    </row>
    <row r="33" spans="1:57" s="3" customFormat="1" ht="14.45" hidden="1" customHeight="1">
      <c r="B33" s="39"/>
      <c r="C33" s="40"/>
      <c r="D33" s="40"/>
      <c r="E33" s="40"/>
      <c r="F33" s="28" t="s">
        <v>41</v>
      </c>
      <c r="G33" s="40"/>
      <c r="H33" s="40"/>
      <c r="I33" s="40"/>
      <c r="J33" s="40"/>
      <c r="K33" s="40"/>
      <c r="L33" s="253">
        <v>0</v>
      </c>
      <c r="M33" s="252"/>
      <c r="N33" s="252"/>
      <c r="O33" s="252"/>
      <c r="P33" s="252"/>
      <c r="Q33" s="40"/>
      <c r="R33" s="40"/>
      <c r="S33" s="40"/>
      <c r="T33" s="40"/>
      <c r="U33" s="40"/>
      <c r="V33" s="40"/>
      <c r="W33" s="251">
        <f>ROUND(BD94, 2)</f>
        <v>0</v>
      </c>
      <c r="X33" s="252"/>
      <c r="Y33" s="252"/>
      <c r="Z33" s="252"/>
      <c r="AA33" s="252"/>
      <c r="AB33" s="252"/>
      <c r="AC33" s="252"/>
      <c r="AD33" s="252"/>
      <c r="AE33" s="252"/>
      <c r="AF33" s="40"/>
      <c r="AG33" s="40"/>
      <c r="AH33" s="40"/>
      <c r="AI33" s="40"/>
      <c r="AJ33" s="40"/>
      <c r="AK33" s="251">
        <v>0</v>
      </c>
      <c r="AL33" s="252"/>
      <c r="AM33" s="252"/>
      <c r="AN33" s="252"/>
      <c r="AO33" s="252"/>
      <c r="AP33" s="40"/>
      <c r="AQ33" s="40"/>
      <c r="AR33" s="41"/>
      <c r="BE33" s="2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0"/>
    </row>
    <row r="35" spans="1:57" s="2" customFormat="1" ht="25.9" customHeight="1">
      <c r="A35" s="33"/>
      <c r="B35" s="34"/>
      <c r="C35" s="42"/>
      <c r="D35" s="43" t="s">
        <v>42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43</v>
      </c>
      <c r="U35" s="44"/>
      <c r="V35" s="44"/>
      <c r="W35" s="44"/>
      <c r="X35" s="254" t="s">
        <v>44</v>
      </c>
      <c r="Y35" s="255"/>
      <c r="Z35" s="255"/>
      <c r="AA35" s="255"/>
      <c r="AB35" s="255"/>
      <c r="AC35" s="44"/>
      <c r="AD35" s="44"/>
      <c r="AE35" s="44"/>
      <c r="AF35" s="44"/>
      <c r="AG35" s="44"/>
      <c r="AH35" s="44"/>
      <c r="AI35" s="44"/>
      <c r="AJ35" s="44"/>
      <c r="AK35" s="256">
        <f>SUM(AK26:AK33)</f>
        <v>0</v>
      </c>
      <c r="AL35" s="255"/>
      <c r="AM35" s="255"/>
      <c r="AN35" s="255"/>
      <c r="AO35" s="25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45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46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47</v>
      </c>
      <c r="AI60" s="37"/>
      <c r="AJ60" s="37"/>
      <c r="AK60" s="37"/>
      <c r="AL60" s="37"/>
      <c r="AM60" s="51" t="s">
        <v>48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49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50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47</v>
      </c>
      <c r="AI75" s="37"/>
      <c r="AJ75" s="37"/>
      <c r="AK75" s="37"/>
      <c r="AL75" s="37"/>
      <c r="AM75" s="51" t="s">
        <v>48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OUCINEVES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8" t="str">
        <f>K6</f>
        <v>Chodník podél silnice III/3248 v obci Činěves</v>
      </c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259"/>
      <c r="AL85" s="259"/>
      <c r="AM85" s="259"/>
      <c r="AN85" s="259"/>
      <c r="AO85" s="259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0" t="str">
        <f>IF(AN8= "","",AN8)</f>
        <v/>
      </c>
      <c r="AN87" s="260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28</v>
      </c>
      <c r="AJ89" s="35"/>
      <c r="AK89" s="35"/>
      <c r="AL89" s="35"/>
      <c r="AM89" s="261" t="str">
        <f>IF(E17="","",E17)</f>
        <v xml:space="preserve"> </v>
      </c>
      <c r="AN89" s="262"/>
      <c r="AO89" s="262"/>
      <c r="AP89" s="262"/>
      <c r="AQ89" s="35"/>
      <c r="AR89" s="38"/>
      <c r="AS89" s="263" t="s">
        <v>52</v>
      </c>
      <c r="AT89" s="264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26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30</v>
      </c>
      <c r="AJ90" s="35"/>
      <c r="AK90" s="35"/>
      <c r="AL90" s="35"/>
      <c r="AM90" s="261" t="str">
        <f>IF(E20="","",E20)</f>
        <v xml:space="preserve"> </v>
      </c>
      <c r="AN90" s="262"/>
      <c r="AO90" s="262"/>
      <c r="AP90" s="262"/>
      <c r="AQ90" s="35"/>
      <c r="AR90" s="38"/>
      <c r="AS90" s="265"/>
      <c r="AT90" s="266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7"/>
      <c r="AT91" s="268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9" t="s">
        <v>53</v>
      </c>
      <c r="D92" s="270"/>
      <c r="E92" s="270"/>
      <c r="F92" s="270"/>
      <c r="G92" s="270"/>
      <c r="H92" s="72"/>
      <c r="I92" s="271" t="s">
        <v>54</v>
      </c>
      <c r="J92" s="270"/>
      <c r="K92" s="270"/>
      <c r="L92" s="270"/>
      <c r="M92" s="270"/>
      <c r="N92" s="270"/>
      <c r="O92" s="270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0"/>
      <c r="AC92" s="270"/>
      <c r="AD92" s="270"/>
      <c r="AE92" s="270"/>
      <c r="AF92" s="270"/>
      <c r="AG92" s="272" t="s">
        <v>55</v>
      </c>
      <c r="AH92" s="270"/>
      <c r="AI92" s="270"/>
      <c r="AJ92" s="270"/>
      <c r="AK92" s="270"/>
      <c r="AL92" s="270"/>
      <c r="AM92" s="270"/>
      <c r="AN92" s="271" t="s">
        <v>56</v>
      </c>
      <c r="AO92" s="270"/>
      <c r="AP92" s="273"/>
      <c r="AQ92" s="73" t="s">
        <v>57</v>
      </c>
      <c r="AR92" s="38"/>
      <c r="AS92" s="74" t="s">
        <v>58</v>
      </c>
      <c r="AT92" s="75" t="s">
        <v>59</v>
      </c>
      <c r="AU92" s="75" t="s">
        <v>60</v>
      </c>
      <c r="AV92" s="75" t="s">
        <v>61</v>
      </c>
      <c r="AW92" s="75" t="s">
        <v>62</v>
      </c>
      <c r="AX92" s="75" t="s">
        <v>63</v>
      </c>
      <c r="AY92" s="75" t="s">
        <v>64</v>
      </c>
      <c r="AZ92" s="75" t="s">
        <v>65</v>
      </c>
      <c r="BA92" s="75" t="s">
        <v>66</v>
      </c>
      <c r="BB92" s="75" t="s">
        <v>67</v>
      </c>
      <c r="BC92" s="75" t="s">
        <v>68</v>
      </c>
      <c r="BD92" s="76" t="s">
        <v>69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70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7">
        <f>ROUND(SUM(AG95:AG97),2)</f>
        <v>0</v>
      </c>
      <c r="AH94" s="277"/>
      <c r="AI94" s="277"/>
      <c r="AJ94" s="277"/>
      <c r="AK94" s="277"/>
      <c r="AL94" s="277"/>
      <c r="AM94" s="277"/>
      <c r="AN94" s="278">
        <f>SUM(AG94,AT94)</f>
        <v>0</v>
      </c>
      <c r="AO94" s="278"/>
      <c r="AP94" s="278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71</v>
      </c>
      <c r="BT94" s="90" t="s">
        <v>72</v>
      </c>
      <c r="BU94" s="91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1" s="7" customFormat="1" ht="16.5" customHeight="1">
      <c r="A95" s="92" t="s">
        <v>76</v>
      </c>
      <c r="B95" s="93"/>
      <c r="C95" s="94"/>
      <c r="D95" s="276" t="s">
        <v>77</v>
      </c>
      <c r="E95" s="276"/>
      <c r="F95" s="276"/>
      <c r="G95" s="276"/>
      <c r="H95" s="276"/>
      <c r="I95" s="95"/>
      <c r="J95" s="276" t="s">
        <v>78</v>
      </c>
      <c r="K95" s="276"/>
      <c r="L95" s="276"/>
      <c r="M95" s="276"/>
      <c r="N95" s="276"/>
      <c r="O95" s="276"/>
      <c r="P95" s="276"/>
      <c r="Q95" s="276"/>
      <c r="R95" s="276"/>
      <c r="S95" s="276"/>
      <c r="T95" s="276"/>
      <c r="U95" s="276"/>
      <c r="V95" s="276"/>
      <c r="W95" s="276"/>
      <c r="X95" s="276"/>
      <c r="Y95" s="276"/>
      <c r="Z95" s="276"/>
      <c r="AA95" s="276"/>
      <c r="AB95" s="276"/>
      <c r="AC95" s="276"/>
      <c r="AD95" s="276"/>
      <c r="AE95" s="276"/>
      <c r="AF95" s="276"/>
      <c r="AG95" s="274">
        <f>'1 - chodník a zpevněné pl...'!J30</f>
        <v>0</v>
      </c>
      <c r="AH95" s="275"/>
      <c r="AI95" s="275"/>
      <c r="AJ95" s="275"/>
      <c r="AK95" s="275"/>
      <c r="AL95" s="275"/>
      <c r="AM95" s="275"/>
      <c r="AN95" s="274">
        <f>SUM(AG95,AT95)</f>
        <v>0</v>
      </c>
      <c r="AO95" s="275"/>
      <c r="AP95" s="275"/>
      <c r="AQ95" s="96" t="s">
        <v>79</v>
      </c>
      <c r="AR95" s="97"/>
      <c r="AS95" s="98">
        <v>0</v>
      </c>
      <c r="AT95" s="99">
        <f>ROUND(SUM(AV95:AW95),2)</f>
        <v>0</v>
      </c>
      <c r="AU95" s="100">
        <f>'1 - chodník a zpevněné pl...'!P122</f>
        <v>0</v>
      </c>
      <c r="AV95" s="99">
        <f>'1 - chodník a zpevněné pl...'!J33</f>
        <v>0</v>
      </c>
      <c r="AW95" s="99">
        <f>'1 - chodník a zpevněné pl...'!J34</f>
        <v>0</v>
      </c>
      <c r="AX95" s="99">
        <f>'1 - chodník a zpevněné pl...'!J35</f>
        <v>0</v>
      </c>
      <c r="AY95" s="99">
        <f>'1 - chodník a zpevněné pl...'!J36</f>
        <v>0</v>
      </c>
      <c r="AZ95" s="99">
        <f>'1 - chodník a zpevněné pl...'!F33</f>
        <v>0</v>
      </c>
      <c r="BA95" s="99">
        <f>'1 - chodník a zpevněné pl...'!F34</f>
        <v>0</v>
      </c>
      <c r="BB95" s="99">
        <f>'1 - chodník a zpevněné pl...'!F35</f>
        <v>0</v>
      </c>
      <c r="BC95" s="99">
        <f>'1 - chodník a zpevněné pl...'!F36</f>
        <v>0</v>
      </c>
      <c r="BD95" s="101">
        <f>'1 - chodník a zpevněné pl...'!F37</f>
        <v>0</v>
      </c>
      <c r="BT95" s="102" t="s">
        <v>77</v>
      </c>
      <c r="BV95" s="102" t="s">
        <v>74</v>
      </c>
      <c r="BW95" s="102" t="s">
        <v>80</v>
      </c>
      <c r="BX95" s="102" t="s">
        <v>5</v>
      </c>
      <c r="CL95" s="102" t="s">
        <v>1</v>
      </c>
      <c r="CM95" s="102" t="s">
        <v>81</v>
      </c>
    </row>
    <row r="96" spans="1:91" s="7" customFormat="1" ht="16.5" customHeight="1">
      <c r="A96" s="92" t="s">
        <v>76</v>
      </c>
      <c r="B96" s="93"/>
      <c r="C96" s="94"/>
      <c r="D96" s="276" t="s">
        <v>81</v>
      </c>
      <c r="E96" s="276"/>
      <c r="F96" s="276"/>
      <c r="G96" s="276"/>
      <c r="H96" s="276"/>
      <c r="I96" s="95"/>
      <c r="J96" s="276" t="s">
        <v>82</v>
      </c>
      <c r="K96" s="276"/>
      <c r="L96" s="276"/>
      <c r="M96" s="276"/>
      <c r="N96" s="276"/>
      <c r="O96" s="276"/>
      <c r="P96" s="276"/>
      <c r="Q96" s="276"/>
      <c r="R96" s="276"/>
      <c r="S96" s="276"/>
      <c r="T96" s="276"/>
      <c r="U96" s="276"/>
      <c r="V96" s="276"/>
      <c r="W96" s="276"/>
      <c r="X96" s="276"/>
      <c r="Y96" s="276"/>
      <c r="Z96" s="276"/>
      <c r="AA96" s="276"/>
      <c r="AB96" s="276"/>
      <c r="AC96" s="276"/>
      <c r="AD96" s="276"/>
      <c r="AE96" s="276"/>
      <c r="AF96" s="276"/>
      <c r="AG96" s="274">
        <f>'2 - oprava dešťové kanali...'!J30</f>
        <v>0</v>
      </c>
      <c r="AH96" s="275"/>
      <c r="AI96" s="275"/>
      <c r="AJ96" s="275"/>
      <c r="AK96" s="275"/>
      <c r="AL96" s="275"/>
      <c r="AM96" s="275"/>
      <c r="AN96" s="274">
        <f>SUM(AG96,AT96)</f>
        <v>0</v>
      </c>
      <c r="AO96" s="275"/>
      <c r="AP96" s="275"/>
      <c r="AQ96" s="96" t="s">
        <v>79</v>
      </c>
      <c r="AR96" s="97"/>
      <c r="AS96" s="98">
        <v>0</v>
      </c>
      <c r="AT96" s="99">
        <f>ROUND(SUM(AV96:AW96),2)</f>
        <v>0</v>
      </c>
      <c r="AU96" s="100">
        <f>'2 - oprava dešťové kanali...'!P122</f>
        <v>0</v>
      </c>
      <c r="AV96" s="99">
        <f>'2 - oprava dešťové kanali...'!J33</f>
        <v>0</v>
      </c>
      <c r="AW96" s="99">
        <f>'2 - oprava dešťové kanali...'!J34</f>
        <v>0</v>
      </c>
      <c r="AX96" s="99">
        <f>'2 - oprava dešťové kanali...'!J35</f>
        <v>0</v>
      </c>
      <c r="AY96" s="99">
        <f>'2 - oprava dešťové kanali...'!J36</f>
        <v>0</v>
      </c>
      <c r="AZ96" s="99">
        <f>'2 - oprava dešťové kanali...'!F33</f>
        <v>0</v>
      </c>
      <c r="BA96" s="99">
        <f>'2 - oprava dešťové kanali...'!F34</f>
        <v>0</v>
      </c>
      <c r="BB96" s="99">
        <f>'2 - oprava dešťové kanali...'!F35</f>
        <v>0</v>
      </c>
      <c r="BC96" s="99">
        <f>'2 - oprava dešťové kanali...'!F36</f>
        <v>0</v>
      </c>
      <c r="BD96" s="101">
        <f>'2 - oprava dešťové kanali...'!F37</f>
        <v>0</v>
      </c>
      <c r="BT96" s="102" t="s">
        <v>77</v>
      </c>
      <c r="BV96" s="102" t="s">
        <v>74</v>
      </c>
      <c r="BW96" s="102" t="s">
        <v>83</v>
      </c>
      <c r="BX96" s="102" t="s">
        <v>5</v>
      </c>
      <c r="CL96" s="102" t="s">
        <v>1</v>
      </c>
      <c r="CM96" s="102" t="s">
        <v>81</v>
      </c>
    </row>
    <row r="97" spans="1:91" s="7" customFormat="1" ht="16.5" customHeight="1">
      <c r="A97" s="92" t="s">
        <v>76</v>
      </c>
      <c r="B97" s="93"/>
      <c r="C97" s="94"/>
      <c r="D97" s="276" t="s">
        <v>84</v>
      </c>
      <c r="E97" s="276"/>
      <c r="F97" s="276"/>
      <c r="G97" s="276"/>
      <c r="H97" s="276"/>
      <c r="I97" s="95"/>
      <c r="J97" s="276" t="s">
        <v>85</v>
      </c>
      <c r="K97" s="276"/>
      <c r="L97" s="276"/>
      <c r="M97" s="276"/>
      <c r="N97" s="276"/>
      <c r="O97" s="276"/>
      <c r="P97" s="276"/>
      <c r="Q97" s="276"/>
      <c r="R97" s="276"/>
      <c r="S97" s="276"/>
      <c r="T97" s="276"/>
      <c r="U97" s="276"/>
      <c r="V97" s="276"/>
      <c r="W97" s="276"/>
      <c r="X97" s="276"/>
      <c r="Y97" s="276"/>
      <c r="Z97" s="276"/>
      <c r="AA97" s="276"/>
      <c r="AB97" s="276"/>
      <c r="AC97" s="276"/>
      <c r="AD97" s="276"/>
      <c r="AE97" s="276"/>
      <c r="AF97" s="276"/>
      <c r="AG97" s="274">
        <f>'3 - ostatní a vedlejší ná...'!J30</f>
        <v>0</v>
      </c>
      <c r="AH97" s="275"/>
      <c r="AI97" s="275"/>
      <c r="AJ97" s="275"/>
      <c r="AK97" s="275"/>
      <c r="AL97" s="275"/>
      <c r="AM97" s="275"/>
      <c r="AN97" s="274">
        <f>SUM(AG97,AT97)</f>
        <v>0</v>
      </c>
      <c r="AO97" s="275"/>
      <c r="AP97" s="275"/>
      <c r="AQ97" s="96" t="s">
        <v>79</v>
      </c>
      <c r="AR97" s="97"/>
      <c r="AS97" s="103">
        <v>0</v>
      </c>
      <c r="AT97" s="104">
        <f>ROUND(SUM(AV97:AW97),2)</f>
        <v>0</v>
      </c>
      <c r="AU97" s="105">
        <f>'3 - ostatní a vedlejší ná...'!P118</f>
        <v>0</v>
      </c>
      <c r="AV97" s="104">
        <f>'3 - ostatní a vedlejší ná...'!J33</f>
        <v>0</v>
      </c>
      <c r="AW97" s="104">
        <f>'3 - ostatní a vedlejší ná...'!J34</f>
        <v>0</v>
      </c>
      <c r="AX97" s="104">
        <f>'3 - ostatní a vedlejší ná...'!J35</f>
        <v>0</v>
      </c>
      <c r="AY97" s="104">
        <f>'3 - ostatní a vedlejší ná...'!J36</f>
        <v>0</v>
      </c>
      <c r="AZ97" s="104">
        <f>'3 - ostatní a vedlejší ná...'!F33</f>
        <v>0</v>
      </c>
      <c r="BA97" s="104">
        <f>'3 - ostatní a vedlejší ná...'!F34</f>
        <v>0</v>
      </c>
      <c r="BB97" s="104">
        <f>'3 - ostatní a vedlejší ná...'!F35</f>
        <v>0</v>
      </c>
      <c r="BC97" s="104">
        <f>'3 - ostatní a vedlejší ná...'!F36</f>
        <v>0</v>
      </c>
      <c r="BD97" s="106">
        <f>'3 - ostatní a vedlejší ná...'!F37</f>
        <v>0</v>
      </c>
      <c r="BT97" s="102" t="s">
        <v>77</v>
      </c>
      <c r="BV97" s="102" t="s">
        <v>74</v>
      </c>
      <c r="BW97" s="102" t="s">
        <v>86</v>
      </c>
      <c r="BX97" s="102" t="s">
        <v>5</v>
      </c>
      <c r="CL97" s="102" t="s">
        <v>1</v>
      </c>
      <c r="CM97" s="102" t="s">
        <v>81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d57WmlTCmtyqoKci3b2Prg16e/aq7U6L390jLGr90Kukm7dy8Is7hk+tzmIlgIrSS2SZSjS3VBJ4sYBs/0DsJw==" saltValue="99JShElluaTVx7hvjHWUIhQ+HlME0RZu8m/xVIS4zX7mX6yrXz0nXHBpP/qEDLJ0+LAvZi2xxYVLzxbrZJ4zWw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 - chodník a zpevněné pl...'!C2" display="/"/>
    <hyperlink ref="A96" location="'2 - oprava dešťové kanali...'!C2" display="/"/>
    <hyperlink ref="A97" location="'3 - ostatní a vedlejší n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topLeftCell="A116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80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5" customHeight="1">
      <c r="B4" s="19"/>
      <c r="D4" s="109" t="s">
        <v>87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0" t="str">
        <f>'Rekapitulace stavby'!K6</f>
        <v>Chodník podél silnice III/3248 v obci Činěves</v>
      </c>
      <c r="F7" s="281"/>
      <c r="G7" s="281"/>
      <c r="H7" s="281"/>
      <c r="L7" s="19"/>
    </row>
    <row r="8" spans="1:46" s="2" customFormat="1" ht="12" customHeight="1">
      <c r="A8" s="33"/>
      <c r="B8" s="38"/>
      <c r="C8" s="33"/>
      <c r="D8" s="111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2" t="s">
        <v>89</v>
      </c>
      <c r="F9" s="283"/>
      <c r="G9" s="283"/>
      <c r="H9" s="28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25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26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4" t="str">
        <f>'Rekapitulace stavby'!E14</f>
        <v>Vyplň údaj</v>
      </c>
      <c r="F18" s="285"/>
      <c r="G18" s="285"/>
      <c r="H18" s="285"/>
      <c r="I18" s="111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28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25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25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6" t="s">
        <v>1</v>
      </c>
      <c r="F27" s="286"/>
      <c r="G27" s="286"/>
      <c r="H27" s="28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32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34</v>
      </c>
      <c r="G32" s="33"/>
      <c r="H32" s="33"/>
      <c r="I32" s="120" t="s">
        <v>33</v>
      </c>
      <c r="J32" s="120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36</v>
      </c>
      <c r="E33" s="111" t="s">
        <v>37</v>
      </c>
      <c r="F33" s="122">
        <f>ROUND((SUM(BE122:BE224)),  2)</f>
        <v>0</v>
      </c>
      <c r="G33" s="33"/>
      <c r="H33" s="33"/>
      <c r="I33" s="123">
        <v>0.21</v>
      </c>
      <c r="J33" s="122">
        <f>ROUND(((SUM(BE122:BE224))*I33),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38</v>
      </c>
      <c r="F34" s="122">
        <f>ROUND((SUM(BF122:BF224)),  2)</f>
        <v>0</v>
      </c>
      <c r="G34" s="33"/>
      <c r="H34" s="33"/>
      <c r="I34" s="123">
        <v>0.15</v>
      </c>
      <c r="J34" s="122">
        <f>ROUND(((SUM(BF122:BF224))*I34),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39</v>
      </c>
      <c r="F35" s="122">
        <f>ROUND((SUM(BG122:BG224)),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40</v>
      </c>
      <c r="F36" s="122">
        <f>ROUND((SUM(BH122:BH224)),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41</v>
      </c>
      <c r="F37" s="122">
        <f>ROUND((SUM(BI122:BI224)),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45</v>
      </c>
      <c r="E50" s="132"/>
      <c r="F50" s="132"/>
      <c r="G50" s="131" t="s">
        <v>46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47</v>
      </c>
      <c r="E61" s="134"/>
      <c r="F61" s="135" t="s">
        <v>48</v>
      </c>
      <c r="G61" s="133" t="s">
        <v>47</v>
      </c>
      <c r="H61" s="134"/>
      <c r="I61" s="134"/>
      <c r="J61" s="136" t="s">
        <v>48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49</v>
      </c>
      <c r="E65" s="137"/>
      <c r="F65" s="137"/>
      <c r="G65" s="131" t="s">
        <v>50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47</v>
      </c>
      <c r="E76" s="134"/>
      <c r="F76" s="135" t="s">
        <v>48</v>
      </c>
      <c r="G76" s="133" t="s">
        <v>47</v>
      </c>
      <c r="H76" s="134"/>
      <c r="I76" s="134"/>
      <c r="J76" s="136" t="s">
        <v>48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Chodník podél silnice III/3248 v obci Činěves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8" t="str">
        <f>E9</f>
        <v>1 - chodník a zpevněné plochy</v>
      </c>
      <c r="F87" s="289"/>
      <c r="G87" s="289"/>
      <c r="H87" s="28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91</v>
      </c>
      <c r="D94" s="143"/>
      <c r="E94" s="143"/>
      <c r="F94" s="143"/>
      <c r="G94" s="143"/>
      <c r="H94" s="143"/>
      <c r="I94" s="143"/>
      <c r="J94" s="144" t="s">
        <v>92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93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94</v>
      </c>
    </row>
    <row r="97" spans="1:31" s="9" customFormat="1" ht="24.95" customHeight="1">
      <c r="B97" s="146"/>
      <c r="C97" s="147"/>
      <c r="D97" s="148" t="s">
        <v>95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96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97</v>
      </c>
      <c r="E99" s="155"/>
      <c r="F99" s="155"/>
      <c r="G99" s="155"/>
      <c r="H99" s="155"/>
      <c r="I99" s="155"/>
      <c r="J99" s="156">
        <f>J156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98</v>
      </c>
      <c r="E100" s="155"/>
      <c r="F100" s="155"/>
      <c r="G100" s="155"/>
      <c r="H100" s="155"/>
      <c r="I100" s="155"/>
      <c r="J100" s="156">
        <f>J189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99</v>
      </c>
      <c r="E101" s="155"/>
      <c r="F101" s="155"/>
      <c r="G101" s="155"/>
      <c r="H101" s="155"/>
      <c r="I101" s="155"/>
      <c r="J101" s="156">
        <f>J208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100</v>
      </c>
      <c r="E102" s="155"/>
      <c r="F102" s="155"/>
      <c r="G102" s="155"/>
      <c r="H102" s="155"/>
      <c r="I102" s="155"/>
      <c r="J102" s="156">
        <f>J223</f>
        <v>0</v>
      </c>
      <c r="K102" s="153"/>
      <c r="L102" s="157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101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87" t="str">
        <f>E7</f>
        <v>Chodník podél silnice III/3248 v obci Činěves</v>
      </c>
      <c r="F112" s="288"/>
      <c r="G112" s="288"/>
      <c r="H112" s="28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88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8" t="str">
        <f>E9</f>
        <v>1 - chodník a zpevněné plochy</v>
      </c>
      <c r="F114" s="289"/>
      <c r="G114" s="289"/>
      <c r="H114" s="289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 xml:space="preserve"> </v>
      </c>
      <c r="G116" s="35"/>
      <c r="H116" s="35"/>
      <c r="I116" s="28" t="s">
        <v>22</v>
      </c>
      <c r="J116" s="65">
        <f>IF(J12="","",J12)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E15</f>
        <v xml:space="preserve"> </v>
      </c>
      <c r="G118" s="35"/>
      <c r="H118" s="35"/>
      <c r="I118" s="28" t="s">
        <v>28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IF(E18="","",E18)</f>
        <v>Vyplň údaj</v>
      </c>
      <c r="G119" s="35"/>
      <c r="H119" s="35"/>
      <c r="I119" s="28" t="s">
        <v>30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102</v>
      </c>
      <c r="D121" s="161" t="s">
        <v>57</v>
      </c>
      <c r="E121" s="161" t="s">
        <v>53</v>
      </c>
      <c r="F121" s="161" t="s">
        <v>54</v>
      </c>
      <c r="G121" s="161" t="s">
        <v>103</v>
      </c>
      <c r="H121" s="161" t="s">
        <v>104</v>
      </c>
      <c r="I121" s="161" t="s">
        <v>105</v>
      </c>
      <c r="J121" s="162" t="s">
        <v>92</v>
      </c>
      <c r="K121" s="163" t="s">
        <v>106</v>
      </c>
      <c r="L121" s="164"/>
      <c r="M121" s="74" t="s">
        <v>1</v>
      </c>
      <c r="N121" s="75" t="s">
        <v>36</v>
      </c>
      <c r="O121" s="75" t="s">
        <v>107</v>
      </c>
      <c r="P121" s="75" t="s">
        <v>108</v>
      </c>
      <c r="Q121" s="75" t="s">
        <v>109</v>
      </c>
      <c r="R121" s="75" t="s">
        <v>110</v>
      </c>
      <c r="S121" s="75" t="s">
        <v>111</v>
      </c>
      <c r="T121" s="76" t="s">
        <v>112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113</v>
      </c>
      <c r="D122" s="35"/>
      <c r="E122" s="35"/>
      <c r="F122" s="35"/>
      <c r="G122" s="35"/>
      <c r="H122" s="35"/>
      <c r="I122" s="35"/>
      <c r="J122" s="165">
        <f>BK122</f>
        <v>0</v>
      </c>
      <c r="K122" s="35"/>
      <c r="L122" s="38"/>
      <c r="M122" s="77"/>
      <c r="N122" s="166"/>
      <c r="O122" s="78"/>
      <c r="P122" s="167">
        <f>P123</f>
        <v>0</v>
      </c>
      <c r="Q122" s="78"/>
      <c r="R122" s="167">
        <f>R123</f>
        <v>75.798170899999988</v>
      </c>
      <c r="S122" s="78"/>
      <c r="T122" s="168">
        <f>T123</f>
        <v>116.94400000000002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94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71</v>
      </c>
      <c r="E123" s="173" t="s">
        <v>114</v>
      </c>
      <c r="F123" s="173" t="s">
        <v>115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P124+P156+P189+P208+P223</f>
        <v>0</v>
      </c>
      <c r="Q123" s="178"/>
      <c r="R123" s="179">
        <f>R124+R156+R189+R208+R223</f>
        <v>75.798170899999988</v>
      </c>
      <c r="S123" s="178"/>
      <c r="T123" s="180">
        <f>T124+T156+T189+T208+T223</f>
        <v>116.94400000000002</v>
      </c>
      <c r="AR123" s="181" t="s">
        <v>77</v>
      </c>
      <c r="AT123" s="182" t="s">
        <v>71</v>
      </c>
      <c r="AU123" s="182" t="s">
        <v>72</v>
      </c>
      <c r="AY123" s="181" t="s">
        <v>116</v>
      </c>
      <c r="BK123" s="183">
        <f>BK124+BK156+BK189+BK208+BK223</f>
        <v>0</v>
      </c>
    </row>
    <row r="124" spans="1:65" s="12" customFormat="1" ht="22.9" customHeight="1">
      <c r="B124" s="170"/>
      <c r="C124" s="171"/>
      <c r="D124" s="172" t="s">
        <v>71</v>
      </c>
      <c r="E124" s="184" t="s">
        <v>77</v>
      </c>
      <c r="F124" s="184" t="s">
        <v>117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SUM(P125:P155)</f>
        <v>0</v>
      </c>
      <c r="Q124" s="178"/>
      <c r="R124" s="179">
        <f>SUM(R125:R155)</f>
        <v>2.4149999999999998E-2</v>
      </c>
      <c r="S124" s="178"/>
      <c r="T124" s="180">
        <f>SUM(T125:T155)</f>
        <v>116.94400000000002</v>
      </c>
      <c r="AR124" s="181" t="s">
        <v>77</v>
      </c>
      <c r="AT124" s="182" t="s">
        <v>71</v>
      </c>
      <c r="AU124" s="182" t="s">
        <v>77</v>
      </c>
      <c r="AY124" s="181" t="s">
        <v>116</v>
      </c>
      <c r="BK124" s="183">
        <f>SUM(BK125:BK155)</f>
        <v>0</v>
      </c>
    </row>
    <row r="125" spans="1:65" s="2" customFormat="1" ht="33" customHeight="1">
      <c r="A125" s="33"/>
      <c r="B125" s="34"/>
      <c r="C125" s="186" t="s">
        <v>77</v>
      </c>
      <c r="D125" s="186" t="s">
        <v>118</v>
      </c>
      <c r="E125" s="187" t="s">
        <v>119</v>
      </c>
      <c r="F125" s="188" t="s">
        <v>120</v>
      </c>
      <c r="G125" s="189" t="s">
        <v>121</v>
      </c>
      <c r="H125" s="190">
        <v>5</v>
      </c>
      <c r="I125" s="191"/>
      <c r="J125" s="192">
        <f t="shared" ref="J125:J134" si="0">ROUND(I125*H125,2)</f>
        <v>0</v>
      </c>
      <c r="K125" s="193"/>
      <c r="L125" s="38"/>
      <c r="M125" s="194" t="s">
        <v>1</v>
      </c>
      <c r="N125" s="195" t="s">
        <v>37</v>
      </c>
      <c r="O125" s="70"/>
      <c r="P125" s="196">
        <f t="shared" ref="P125:P134" si="1">O125*H125</f>
        <v>0</v>
      </c>
      <c r="Q125" s="196">
        <v>0</v>
      </c>
      <c r="R125" s="196">
        <f t="shared" ref="R125:R134" si="2">Q125*H125</f>
        <v>0</v>
      </c>
      <c r="S125" s="196">
        <v>0</v>
      </c>
      <c r="T125" s="197">
        <f t="shared" ref="T125:T134" si="3"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122</v>
      </c>
      <c r="AT125" s="198" t="s">
        <v>118</v>
      </c>
      <c r="AU125" s="198" t="s">
        <v>81</v>
      </c>
      <c r="AY125" s="16" t="s">
        <v>116</v>
      </c>
      <c r="BE125" s="199">
        <f t="shared" ref="BE125:BE134" si="4">IF(N125="základní",J125,0)</f>
        <v>0</v>
      </c>
      <c r="BF125" s="199">
        <f t="shared" ref="BF125:BF134" si="5">IF(N125="snížená",J125,0)</f>
        <v>0</v>
      </c>
      <c r="BG125" s="199">
        <f t="shared" ref="BG125:BG134" si="6">IF(N125="zákl. přenesená",J125,0)</f>
        <v>0</v>
      </c>
      <c r="BH125" s="199">
        <f t="shared" ref="BH125:BH134" si="7">IF(N125="sníž. přenesená",J125,0)</f>
        <v>0</v>
      </c>
      <c r="BI125" s="199">
        <f t="shared" ref="BI125:BI134" si="8">IF(N125="nulová",J125,0)</f>
        <v>0</v>
      </c>
      <c r="BJ125" s="16" t="s">
        <v>77</v>
      </c>
      <c r="BK125" s="199">
        <f t="shared" ref="BK125:BK134" si="9">ROUND(I125*H125,2)</f>
        <v>0</v>
      </c>
      <c r="BL125" s="16" t="s">
        <v>122</v>
      </c>
      <c r="BM125" s="198" t="s">
        <v>123</v>
      </c>
    </row>
    <row r="126" spans="1:65" s="2" customFormat="1" ht="21.75" customHeight="1">
      <c r="A126" s="33"/>
      <c r="B126" s="34"/>
      <c r="C126" s="186" t="s">
        <v>81</v>
      </c>
      <c r="D126" s="186" t="s">
        <v>118</v>
      </c>
      <c r="E126" s="187" t="s">
        <v>124</v>
      </c>
      <c r="F126" s="188" t="s">
        <v>125</v>
      </c>
      <c r="G126" s="189" t="s">
        <v>121</v>
      </c>
      <c r="H126" s="190">
        <v>5</v>
      </c>
      <c r="I126" s="191"/>
      <c r="J126" s="192">
        <f t="shared" si="0"/>
        <v>0</v>
      </c>
      <c r="K126" s="193"/>
      <c r="L126" s="38"/>
      <c r="M126" s="194" t="s">
        <v>1</v>
      </c>
      <c r="N126" s="195" t="s">
        <v>37</v>
      </c>
      <c r="O126" s="70"/>
      <c r="P126" s="196">
        <f t="shared" si="1"/>
        <v>0</v>
      </c>
      <c r="Q126" s="196">
        <v>0</v>
      </c>
      <c r="R126" s="196">
        <f t="shared" si="2"/>
        <v>0</v>
      </c>
      <c r="S126" s="196">
        <v>0</v>
      </c>
      <c r="T126" s="19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122</v>
      </c>
      <c r="AT126" s="198" t="s">
        <v>118</v>
      </c>
      <c r="AU126" s="198" t="s">
        <v>81</v>
      </c>
      <c r="AY126" s="16" t="s">
        <v>116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6" t="s">
        <v>77</v>
      </c>
      <c r="BK126" s="199">
        <f t="shared" si="9"/>
        <v>0</v>
      </c>
      <c r="BL126" s="16" t="s">
        <v>122</v>
      </c>
      <c r="BM126" s="198" t="s">
        <v>126</v>
      </c>
    </row>
    <row r="127" spans="1:65" s="2" customFormat="1" ht="33" customHeight="1">
      <c r="A127" s="33"/>
      <c r="B127" s="34"/>
      <c r="C127" s="186" t="s">
        <v>84</v>
      </c>
      <c r="D127" s="186" t="s">
        <v>118</v>
      </c>
      <c r="E127" s="187" t="s">
        <v>127</v>
      </c>
      <c r="F127" s="188" t="s">
        <v>128</v>
      </c>
      <c r="G127" s="189" t="s">
        <v>129</v>
      </c>
      <c r="H127" s="190">
        <v>14</v>
      </c>
      <c r="I127" s="191"/>
      <c r="J127" s="192">
        <f t="shared" si="0"/>
        <v>0</v>
      </c>
      <c r="K127" s="193"/>
      <c r="L127" s="38"/>
      <c r="M127" s="194" t="s">
        <v>1</v>
      </c>
      <c r="N127" s="195" t="s">
        <v>37</v>
      </c>
      <c r="O127" s="70"/>
      <c r="P127" s="196">
        <f t="shared" si="1"/>
        <v>0</v>
      </c>
      <c r="Q127" s="196">
        <v>0</v>
      </c>
      <c r="R127" s="196">
        <f t="shared" si="2"/>
        <v>0</v>
      </c>
      <c r="S127" s="196">
        <v>0.255</v>
      </c>
      <c r="T127" s="197">
        <f t="shared" si="3"/>
        <v>3.5700000000000003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122</v>
      </c>
      <c r="AT127" s="198" t="s">
        <v>118</v>
      </c>
      <c r="AU127" s="198" t="s">
        <v>81</v>
      </c>
      <c r="AY127" s="16" t="s">
        <v>116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6" t="s">
        <v>77</v>
      </c>
      <c r="BK127" s="199">
        <f t="shared" si="9"/>
        <v>0</v>
      </c>
      <c r="BL127" s="16" t="s">
        <v>122</v>
      </c>
      <c r="BM127" s="198" t="s">
        <v>130</v>
      </c>
    </row>
    <row r="128" spans="1:65" s="2" customFormat="1" ht="21.75" customHeight="1">
      <c r="A128" s="33"/>
      <c r="B128" s="34"/>
      <c r="C128" s="186" t="s">
        <v>122</v>
      </c>
      <c r="D128" s="186" t="s">
        <v>118</v>
      </c>
      <c r="E128" s="187" t="s">
        <v>131</v>
      </c>
      <c r="F128" s="188" t="s">
        <v>132</v>
      </c>
      <c r="G128" s="189" t="s">
        <v>129</v>
      </c>
      <c r="H128" s="190">
        <v>36</v>
      </c>
      <c r="I128" s="191"/>
      <c r="J128" s="192">
        <f t="shared" si="0"/>
        <v>0</v>
      </c>
      <c r="K128" s="193"/>
      <c r="L128" s="38"/>
      <c r="M128" s="194" t="s">
        <v>1</v>
      </c>
      <c r="N128" s="195" t="s">
        <v>37</v>
      </c>
      <c r="O128" s="70"/>
      <c r="P128" s="196">
        <f t="shared" si="1"/>
        <v>0</v>
      </c>
      <c r="Q128" s="196">
        <v>0</v>
      </c>
      <c r="R128" s="196">
        <f t="shared" si="2"/>
        <v>0</v>
      </c>
      <c r="S128" s="196">
        <v>0.28999999999999998</v>
      </c>
      <c r="T128" s="197">
        <f t="shared" si="3"/>
        <v>10.44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122</v>
      </c>
      <c r="AT128" s="198" t="s">
        <v>118</v>
      </c>
      <c r="AU128" s="198" t="s">
        <v>81</v>
      </c>
      <c r="AY128" s="16" t="s">
        <v>116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6" t="s">
        <v>77</v>
      </c>
      <c r="BK128" s="199">
        <f t="shared" si="9"/>
        <v>0</v>
      </c>
      <c r="BL128" s="16" t="s">
        <v>122</v>
      </c>
      <c r="BM128" s="198" t="s">
        <v>133</v>
      </c>
    </row>
    <row r="129" spans="1:65" s="2" customFormat="1" ht="21.75" customHeight="1">
      <c r="A129" s="33"/>
      <c r="B129" s="34"/>
      <c r="C129" s="186" t="s">
        <v>134</v>
      </c>
      <c r="D129" s="186" t="s">
        <v>118</v>
      </c>
      <c r="E129" s="187" t="s">
        <v>135</v>
      </c>
      <c r="F129" s="188" t="s">
        <v>136</v>
      </c>
      <c r="G129" s="189" t="s">
        <v>129</v>
      </c>
      <c r="H129" s="190">
        <v>147.5</v>
      </c>
      <c r="I129" s="191"/>
      <c r="J129" s="192">
        <f t="shared" si="0"/>
        <v>0</v>
      </c>
      <c r="K129" s="193"/>
      <c r="L129" s="38"/>
      <c r="M129" s="194" t="s">
        <v>1</v>
      </c>
      <c r="N129" s="195" t="s">
        <v>37</v>
      </c>
      <c r="O129" s="70"/>
      <c r="P129" s="196">
        <f t="shared" si="1"/>
        <v>0</v>
      </c>
      <c r="Q129" s="196">
        <v>0</v>
      </c>
      <c r="R129" s="196">
        <f t="shared" si="2"/>
        <v>0</v>
      </c>
      <c r="S129" s="196">
        <v>0.44</v>
      </c>
      <c r="T129" s="197">
        <f t="shared" si="3"/>
        <v>64.900000000000006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122</v>
      </c>
      <c r="AT129" s="198" t="s">
        <v>118</v>
      </c>
      <c r="AU129" s="198" t="s">
        <v>81</v>
      </c>
      <c r="AY129" s="16" t="s">
        <v>116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6" t="s">
        <v>77</v>
      </c>
      <c r="BK129" s="199">
        <f t="shared" si="9"/>
        <v>0</v>
      </c>
      <c r="BL129" s="16" t="s">
        <v>122</v>
      </c>
      <c r="BM129" s="198" t="s">
        <v>137</v>
      </c>
    </row>
    <row r="130" spans="1:65" s="2" customFormat="1" ht="21.75" customHeight="1">
      <c r="A130" s="33"/>
      <c r="B130" s="34"/>
      <c r="C130" s="186" t="s">
        <v>138</v>
      </c>
      <c r="D130" s="186" t="s">
        <v>118</v>
      </c>
      <c r="E130" s="187" t="s">
        <v>139</v>
      </c>
      <c r="F130" s="188" t="s">
        <v>140</v>
      </c>
      <c r="G130" s="189" t="s">
        <v>129</v>
      </c>
      <c r="H130" s="190">
        <v>10</v>
      </c>
      <c r="I130" s="191"/>
      <c r="J130" s="192">
        <f t="shared" si="0"/>
        <v>0</v>
      </c>
      <c r="K130" s="193"/>
      <c r="L130" s="38"/>
      <c r="M130" s="194" t="s">
        <v>1</v>
      </c>
      <c r="N130" s="195" t="s">
        <v>37</v>
      </c>
      <c r="O130" s="70"/>
      <c r="P130" s="196">
        <f t="shared" si="1"/>
        <v>0</v>
      </c>
      <c r="Q130" s="196">
        <v>0</v>
      </c>
      <c r="R130" s="196">
        <f t="shared" si="2"/>
        <v>0</v>
      </c>
      <c r="S130" s="196">
        <v>0.32500000000000001</v>
      </c>
      <c r="T130" s="197">
        <f t="shared" si="3"/>
        <v>3.25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122</v>
      </c>
      <c r="AT130" s="198" t="s">
        <v>118</v>
      </c>
      <c r="AU130" s="198" t="s">
        <v>81</v>
      </c>
      <c r="AY130" s="16" t="s">
        <v>116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6" t="s">
        <v>77</v>
      </c>
      <c r="BK130" s="199">
        <f t="shared" si="9"/>
        <v>0</v>
      </c>
      <c r="BL130" s="16" t="s">
        <v>122</v>
      </c>
      <c r="BM130" s="198" t="s">
        <v>141</v>
      </c>
    </row>
    <row r="131" spans="1:65" s="2" customFormat="1" ht="21.75" customHeight="1">
      <c r="A131" s="33"/>
      <c r="B131" s="34"/>
      <c r="C131" s="186" t="s">
        <v>142</v>
      </c>
      <c r="D131" s="186" t="s">
        <v>118</v>
      </c>
      <c r="E131" s="187" t="s">
        <v>143</v>
      </c>
      <c r="F131" s="188" t="s">
        <v>144</v>
      </c>
      <c r="G131" s="189" t="s">
        <v>129</v>
      </c>
      <c r="H131" s="190">
        <v>101.5</v>
      </c>
      <c r="I131" s="191"/>
      <c r="J131" s="192">
        <f t="shared" si="0"/>
        <v>0</v>
      </c>
      <c r="K131" s="193"/>
      <c r="L131" s="38"/>
      <c r="M131" s="194" t="s">
        <v>1</v>
      </c>
      <c r="N131" s="195" t="s">
        <v>37</v>
      </c>
      <c r="O131" s="70"/>
      <c r="P131" s="196">
        <f t="shared" si="1"/>
        <v>0</v>
      </c>
      <c r="Q131" s="196">
        <v>0</v>
      </c>
      <c r="R131" s="196">
        <f t="shared" si="2"/>
        <v>0</v>
      </c>
      <c r="S131" s="196">
        <v>9.8000000000000004E-2</v>
      </c>
      <c r="T131" s="197">
        <f t="shared" si="3"/>
        <v>9.947000000000001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8" t="s">
        <v>122</v>
      </c>
      <c r="AT131" s="198" t="s">
        <v>118</v>
      </c>
      <c r="AU131" s="198" t="s">
        <v>81</v>
      </c>
      <c r="AY131" s="16" t="s">
        <v>116</v>
      </c>
      <c r="BE131" s="199">
        <f t="shared" si="4"/>
        <v>0</v>
      </c>
      <c r="BF131" s="199">
        <f t="shared" si="5"/>
        <v>0</v>
      </c>
      <c r="BG131" s="199">
        <f t="shared" si="6"/>
        <v>0</v>
      </c>
      <c r="BH131" s="199">
        <f t="shared" si="7"/>
        <v>0</v>
      </c>
      <c r="BI131" s="199">
        <f t="shared" si="8"/>
        <v>0</v>
      </c>
      <c r="BJ131" s="16" t="s">
        <v>77</v>
      </c>
      <c r="BK131" s="199">
        <f t="shared" si="9"/>
        <v>0</v>
      </c>
      <c r="BL131" s="16" t="s">
        <v>122</v>
      </c>
      <c r="BM131" s="198" t="s">
        <v>145</v>
      </c>
    </row>
    <row r="132" spans="1:65" s="2" customFormat="1" ht="21.75" customHeight="1">
      <c r="A132" s="33"/>
      <c r="B132" s="34"/>
      <c r="C132" s="186" t="s">
        <v>146</v>
      </c>
      <c r="D132" s="186" t="s">
        <v>118</v>
      </c>
      <c r="E132" s="187" t="s">
        <v>147</v>
      </c>
      <c r="F132" s="188" t="s">
        <v>148</v>
      </c>
      <c r="G132" s="189" t="s">
        <v>129</v>
      </c>
      <c r="H132" s="190">
        <v>12</v>
      </c>
      <c r="I132" s="191"/>
      <c r="J132" s="192">
        <f t="shared" si="0"/>
        <v>0</v>
      </c>
      <c r="K132" s="193"/>
      <c r="L132" s="38"/>
      <c r="M132" s="194" t="s">
        <v>1</v>
      </c>
      <c r="N132" s="195" t="s">
        <v>37</v>
      </c>
      <c r="O132" s="70"/>
      <c r="P132" s="196">
        <f t="shared" si="1"/>
        <v>0</v>
      </c>
      <c r="Q132" s="196">
        <v>0</v>
      </c>
      <c r="R132" s="196">
        <f t="shared" si="2"/>
        <v>0</v>
      </c>
      <c r="S132" s="196">
        <v>0.316</v>
      </c>
      <c r="T132" s="197">
        <f t="shared" si="3"/>
        <v>3.7919999999999998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122</v>
      </c>
      <c r="AT132" s="198" t="s">
        <v>118</v>
      </c>
      <c r="AU132" s="198" t="s">
        <v>81</v>
      </c>
      <c r="AY132" s="16" t="s">
        <v>116</v>
      </c>
      <c r="BE132" s="199">
        <f t="shared" si="4"/>
        <v>0</v>
      </c>
      <c r="BF132" s="199">
        <f t="shared" si="5"/>
        <v>0</v>
      </c>
      <c r="BG132" s="199">
        <f t="shared" si="6"/>
        <v>0</v>
      </c>
      <c r="BH132" s="199">
        <f t="shared" si="7"/>
        <v>0</v>
      </c>
      <c r="BI132" s="199">
        <f t="shared" si="8"/>
        <v>0</v>
      </c>
      <c r="BJ132" s="16" t="s">
        <v>77</v>
      </c>
      <c r="BK132" s="199">
        <f t="shared" si="9"/>
        <v>0</v>
      </c>
      <c r="BL132" s="16" t="s">
        <v>122</v>
      </c>
      <c r="BM132" s="198" t="s">
        <v>149</v>
      </c>
    </row>
    <row r="133" spans="1:65" s="2" customFormat="1" ht="21.75" customHeight="1">
      <c r="A133" s="33"/>
      <c r="B133" s="34"/>
      <c r="C133" s="186" t="s">
        <v>150</v>
      </c>
      <c r="D133" s="186" t="s">
        <v>118</v>
      </c>
      <c r="E133" s="187" t="s">
        <v>151</v>
      </c>
      <c r="F133" s="188" t="s">
        <v>152</v>
      </c>
      <c r="G133" s="189" t="s">
        <v>129</v>
      </c>
      <c r="H133" s="190">
        <v>183</v>
      </c>
      <c r="I133" s="191"/>
      <c r="J133" s="192">
        <f t="shared" si="0"/>
        <v>0</v>
      </c>
      <c r="K133" s="193"/>
      <c r="L133" s="38"/>
      <c r="M133" s="194" t="s">
        <v>1</v>
      </c>
      <c r="N133" s="195" t="s">
        <v>37</v>
      </c>
      <c r="O133" s="70"/>
      <c r="P133" s="196">
        <f t="shared" si="1"/>
        <v>0</v>
      </c>
      <c r="Q133" s="196">
        <v>5.0000000000000002E-5</v>
      </c>
      <c r="R133" s="196">
        <f t="shared" si="2"/>
        <v>9.1500000000000001E-3</v>
      </c>
      <c r="S133" s="196">
        <v>0.115</v>
      </c>
      <c r="T133" s="197">
        <f t="shared" si="3"/>
        <v>21.045000000000002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122</v>
      </c>
      <c r="AT133" s="198" t="s">
        <v>118</v>
      </c>
      <c r="AU133" s="198" t="s">
        <v>81</v>
      </c>
      <c r="AY133" s="16" t="s">
        <v>116</v>
      </c>
      <c r="BE133" s="199">
        <f t="shared" si="4"/>
        <v>0</v>
      </c>
      <c r="BF133" s="199">
        <f t="shared" si="5"/>
        <v>0</v>
      </c>
      <c r="BG133" s="199">
        <f t="shared" si="6"/>
        <v>0</v>
      </c>
      <c r="BH133" s="199">
        <f t="shared" si="7"/>
        <v>0</v>
      </c>
      <c r="BI133" s="199">
        <f t="shared" si="8"/>
        <v>0</v>
      </c>
      <c r="BJ133" s="16" t="s">
        <v>77</v>
      </c>
      <c r="BK133" s="199">
        <f t="shared" si="9"/>
        <v>0</v>
      </c>
      <c r="BL133" s="16" t="s">
        <v>122</v>
      </c>
      <c r="BM133" s="198" t="s">
        <v>153</v>
      </c>
    </row>
    <row r="134" spans="1:65" s="2" customFormat="1" ht="33" customHeight="1">
      <c r="A134" s="33"/>
      <c r="B134" s="34"/>
      <c r="C134" s="186" t="s">
        <v>154</v>
      </c>
      <c r="D134" s="186" t="s">
        <v>118</v>
      </c>
      <c r="E134" s="187" t="s">
        <v>155</v>
      </c>
      <c r="F134" s="188" t="s">
        <v>156</v>
      </c>
      <c r="G134" s="189" t="s">
        <v>157</v>
      </c>
      <c r="H134" s="190">
        <v>55</v>
      </c>
      <c r="I134" s="191"/>
      <c r="J134" s="192">
        <f t="shared" si="0"/>
        <v>0</v>
      </c>
      <c r="K134" s="193"/>
      <c r="L134" s="38"/>
      <c r="M134" s="194" t="s">
        <v>1</v>
      </c>
      <c r="N134" s="195" t="s">
        <v>37</v>
      </c>
      <c r="O134" s="70"/>
      <c r="P134" s="196">
        <f t="shared" si="1"/>
        <v>0</v>
      </c>
      <c r="Q134" s="196">
        <v>0</v>
      </c>
      <c r="R134" s="196">
        <f t="shared" si="2"/>
        <v>0</v>
      </c>
      <c r="S134" s="196">
        <v>0</v>
      </c>
      <c r="T134" s="19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8" t="s">
        <v>122</v>
      </c>
      <c r="AT134" s="198" t="s">
        <v>118</v>
      </c>
      <c r="AU134" s="198" t="s">
        <v>81</v>
      </c>
      <c r="AY134" s="16" t="s">
        <v>116</v>
      </c>
      <c r="BE134" s="199">
        <f t="shared" si="4"/>
        <v>0</v>
      </c>
      <c r="BF134" s="199">
        <f t="shared" si="5"/>
        <v>0</v>
      </c>
      <c r="BG134" s="199">
        <f t="shared" si="6"/>
        <v>0</v>
      </c>
      <c r="BH134" s="199">
        <f t="shared" si="7"/>
        <v>0</v>
      </c>
      <c r="BI134" s="199">
        <f t="shared" si="8"/>
        <v>0</v>
      </c>
      <c r="BJ134" s="16" t="s">
        <v>77</v>
      </c>
      <c r="BK134" s="199">
        <f t="shared" si="9"/>
        <v>0</v>
      </c>
      <c r="BL134" s="16" t="s">
        <v>122</v>
      </c>
      <c r="BM134" s="198" t="s">
        <v>158</v>
      </c>
    </row>
    <row r="135" spans="1:65" s="13" customFormat="1" ht="11.25">
      <c r="B135" s="200"/>
      <c r="C135" s="201"/>
      <c r="D135" s="202" t="s">
        <v>159</v>
      </c>
      <c r="E135" s="203" t="s">
        <v>1</v>
      </c>
      <c r="F135" s="204" t="s">
        <v>160</v>
      </c>
      <c r="G135" s="201"/>
      <c r="H135" s="205">
        <v>55</v>
      </c>
      <c r="I135" s="206"/>
      <c r="J135" s="201"/>
      <c r="K135" s="201"/>
      <c r="L135" s="207"/>
      <c r="M135" s="208"/>
      <c r="N135" s="209"/>
      <c r="O135" s="209"/>
      <c r="P135" s="209"/>
      <c r="Q135" s="209"/>
      <c r="R135" s="209"/>
      <c r="S135" s="209"/>
      <c r="T135" s="210"/>
      <c r="AT135" s="211" t="s">
        <v>159</v>
      </c>
      <c r="AU135" s="211" t="s">
        <v>81</v>
      </c>
      <c r="AV135" s="13" t="s">
        <v>81</v>
      </c>
      <c r="AW135" s="13" t="s">
        <v>29</v>
      </c>
      <c r="AX135" s="13" t="s">
        <v>77</v>
      </c>
      <c r="AY135" s="211" t="s">
        <v>116</v>
      </c>
    </row>
    <row r="136" spans="1:65" s="2" customFormat="1" ht="33" customHeight="1">
      <c r="A136" s="33"/>
      <c r="B136" s="34"/>
      <c r="C136" s="186" t="s">
        <v>161</v>
      </c>
      <c r="D136" s="186" t="s">
        <v>118</v>
      </c>
      <c r="E136" s="187" t="s">
        <v>162</v>
      </c>
      <c r="F136" s="188" t="s">
        <v>163</v>
      </c>
      <c r="G136" s="189" t="s">
        <v>157</v>
      </c>
      <c r="H136" s="190">
        <v>55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37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122</v>
      </c>
      <c r="AT136" s="198" t="s">
        <v>118</v>
      </c>
      <c r="AU136" s="198" t="s">
        <v>81</v>
      </c>
      <c r="AY136" s="16" t="s">
        <v>116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77</v>
      </c>
      <c r="BK136" s="199">
        <f>ROUND(I136*H136,2)</f>
        <v>0</v>
      </c>
      <c r="BL136" s="16" t="s">
        <v>122</v>
      </c>
      <c r="BM136" s="198" t="s">
        <v>164</v>
      </c>
    </row>
    <row r="137" spans="1:65" s="13" customFormat="1" ht="11.25">
      <c r="B137" s="200"/>
      <c r="C137" s="201"/>
      <c r="D137" s="202" t="s">
        <v>159</v>
      </c>
      <c r="E137" s="203" t="s">
        <v>1</v>
      </c>
      <c r="F137" s="204" t="s">
        <v>165</v>
      </c>
      <c r="G137" s="201"/>
      <c r="H137" s="205">
        <v>55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159</v>
      </c>
      <c r="AU137" s="211" t="s">
        <v>81</v>
      </c>
      <c r="AV137" s="13" t="s">
        <v>81</v>
      </c>
      <c r="AW137" s="13" t="s">
        <v>29</v>
      </c>
      <c r="AX137" s="13" t="s">
        <v>77</v>
      </c>
      <c r="AY137" s="211" t="s">
        <v>116</v>
      </c>
    </row>
    <row r="138" spans="1:65" s="2" customFormat="1" ht="21.75" customHeight="1">
      <c r="A138" s="33"/>
      <c r="B138" s="34"/>
      <c r="C138" s="186" t="s">
        <v>166</v>
      </c>
      <c r="D138" s="186" t="s">
        <v>118</v>
      </c>
      <c r="E138" s="187" t="s">
        <v>167</v>
      </c>
      <c r="F138" s="188" t="s">
        <v>168</v>
      </c>
      <c r="G138" s="189" t="s">
        <v>157</v>
      </c>
      <c r="H138" s="190">
        <v>41.5</v>
      </c>
      <c r="I138" s="191"/>
      <c r="J138" s="192">
        <f>ROUND(I138*H138,2)</f>
        <v>0</v>
      </c>
      <c r="K138" s="193"/>
      <c r="L138" s="38"/>
      <c r="M138" s="194" t="s">
        <v>1</v>
      </c>
      <c r="N138" s="195" t="s">
        <v>37</v>
      </c>
      <c r="O138" s="70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8" t="s">
        <v>122</v>
      </c>
      <c r="AT138" s="198" t="s">
        <v>118</v>
      </c>
      <c r="AU138" s="198" t="s">
        <v>81</v>
      </c>
      <c r="AY138" s="16" t="s">
        <v>116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6" t="s">
        <v>77</v>
      </c>
      <c r="BK138" s="199">
        <f>ROUND(I138*H138,2)</f>
        <v>0</v>
      </c>
      <c r="BL138" s="16" t="s">
        <v>122</v>
      </c>
      <c r="BM138" s="198" t="s">
        <v>169</v>
      </c>
    </row>
    <row r="139" spans="1:65" s="13" customFormat="1" ht="11.25">
      <c r="B139" s="200"/>
      <c r="C139" s="201"/>
      <c r="D139" s="202" t="s">
        <v>159</v>
      </c>
      <c r="E139" s="203" t="s">
        <v>1</v>
      </c>
      <c r="F139" s="204" t="s">
        <v>170</v>
      </c>
      <c r="G139" s="201"/>
      <c r="H139" s="205">
        <v>41.5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159</v>
      </c>
      <c r="AU139" s="211" t="s">
        <v>81</v>
      </c>
      <c r="AV139" s="13" t="s">
        <v>81</v>
      </c>
      <c r="AW139" s="13" t="s">
        <v>29</v>
      </c>
      <c r="AX139" s="13" t="s">
        <v>77</v>
      </c>
      <c r="AY139" s="211" t="s">
        <v>116</v>
      </c>
    </row>
    <row r="140" spans="1:65" s="2" customFormat="1" ht="16.5" customHeight="1">
      <c r="A140" s="33"/>
      <c r="B140" s="34"/>
      <c r="C140" s="212" t="s">
        <v>171</v>
      </c>
      <c r="D140" s="212" t="s">
        <v>172</v>
      </c>
      <c r="E140" s="213" t="s">
        <v>173</v>
      </c>
      <c r="F140" s="214" t="s">
        <v>174</v>
      </c>
      <c r="G140" s="215" t="s">
        <v>175</v>
      </c>
      <c r="H140" s="216">
        <v>80.924999999999997</v>
      </c>
      <c r="I140" s="217"/>
      <c r="J140" s="218">
        <f>ROUND(I140*H140,2)</f>
        <v>0</v>
      </c>
      <c r="K140" s="219"/>
      <c r="L140" s="220"/>
      <c r="M140" s="221" t="s">
        <v>1</v>
      </c>
      <c r="N140" s="222" t="s">
        <v>37</v>
      </c>
      <c r="O140" s="70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8" t="s">
        <v>146</v>
      </c>
      <c r="AT140" s="198" t="s">
        <v>172</v>
      </c>
      <c r="AU140" s="198" t="s">
        <v>81</v>
      </c>
      <c r="AY140" s="16" t="s">
        <v>116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6" t="s">
        <v>77</v>
      </c>
      <c r="BK140" s="199">
        <f>ROUND(I140*H140,2)</f>
        <v>0</v>
      </c>
      <c r="BL140" s="16" t="s">
        <v>122</v>
      </c>
      <c r="BM140" s="198" t="s">
        <v>176</v>
      </c>
    </row>
    <row r="141" spans="1:65" s="13" customFormat="1" ht="11.25">
      <c r="B141" s="200"/>
      <c r="C141" s="201"/>
      <c r="D141" s="202" t="s">
        <v>159</v>
      </c>
      <c r="E141" s="203" t="s">
        <v>1</v>
      </c>
      <c r="F141" s="204" t="s">
        <v>177</v>
      </c>
      <c r="G141" s="201"/>
      <c r="H141" s="205">
        <v>80.924999999999997</v>
      </c>
      <c r="I141" s="206"/>
      <c r="J141" s="201"/>
      <c r="K141" s="201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159</v>
      </c>
      <c r="AU141" s="211" t="s">
        <v>81</v>
      </c>
      <c r="AV141" s="13" t="s">
        <v>81</v>
      </c>
      <c r="AW141" s="13" t="s">
        <v>29</v>
      </c>
      <c r="AX141" s="13" t="s">
        <v>77</v>
      </c>
      <c r="AY141" s="211" t="s">
        <v>116</v>
      </c>
    </row>
    <row r="142" spans="1:65" s="2" customFormat="1" ht="21.75" customHeight="1">
      <c r="A142" s="33"/>
      <c r="B142" s="34"/>
      <c r="C142" s="186" t="s">
        <v>178</v>
      </c>
      <c r="D142" s="186" t="s">
        <v>118</v>
      </c>
      <c r="E142" s="187" t="s">
        <v>179</v>
      </c>
      <c r="F142" s="188" t="s">
        <v>180</v>
      </c>
      <c r="G142" s="189" t="s">
        <v>175</v>
      </c>
      <c r="H142" s="190">
        <v>93.5</v>
      </c>
      <c r="I142" s="191"/>
      <c r="J142" s="192">
        <f>ROUND(I142*H142,2)</f>
        <v>0</v>
      </c>
      <c r="K142" s="193"/>
      <c r="L142" s="38"/>
      <c r="M142" s="194" t="s">
        <v>1</v>
      </c>
      <c r="N142" s="195" t="s">
        <v>37</v>
      </c>
      <c r="O142" s="70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122</v>
      </c>
      <c r="AT142" s="198" t="s">
        <v>118</v>
      </c>
      <c r="AU142" s="198" t="s">
        <v>81</v>
      </c>
      <c r="AY142" s="16" t="s">
        <v>116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77</v>
      </c>
      <c r="BK142" s="199">
        <f>ROUND(I142*H142,2)</f>
        <v>0</v>
      </c>
      <c r="BL142" s="16" t="s">
        <v>122</v>
      </c>
      <c r="BM142" s="198" t="s">
        <v>181</v>
      </c>
    </row>
    <row r="143" spans="1:65" s="13" customFormat="1" ht="11.25">
      <c r="B143" s="200"/>
      <c r="C143" s="201"/>
      <c r="D143" s="202" t="s">
        <v>159</v>
      </c>
      <c r="E143" s="203" t="s">
        <v>1</v>
      </c>
      <c r="F143" s="204" t="s">
        <v>182</v>
      </c>
      <c r="G143" s="201"/>
      <c r="H143" s="205">
        <v>93.5</v>
      </c>
      <c r="I143" s="206"/>
      <c r="J143" s="201"/>
      <c r="K143" s="201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159</v>
      </c>
      <c r="AU143" s="211" t="s">
        <v>81</v>
      </c>
      <c r="AV143" s="13" t="s">
        <v>81</v>
      </c>
      <c r="AW143" s="13" t="s">
        <v>29</v>
      </c>
      <c r="AX143" s="13" t="s">
        <v>77</v>
      </c>
      <c r="AY143" s="211" t="s">
        <v>116</v>
      </c>
    </row>
    <row r="144" spans="1:65" s="2" customFormat="1" ht="16.5" customHeight="1">
      <c r="A144" s="33"/>
      <c r="B144" s="34"/>
      <c r="C144" s="186" t="s">
        <v>8</v>
      </c>
      <c r="D144" s="186" t="s">
        <v>118</v>
      </c>
      <c r="E144" s="187" t="s">
        <v>183</v>
      </c>
      <c r="F144" s="188" t="s">
        <v>184</v>
      </c>
      <c r="G144" s="189" t="s">
        <v>157</v>
      </c>
      <c r="H144" s="190">
        <v>55</v>
      </c>
      <c r="I144" s="191"/>
      <c r="J144" s="192">
        <f>ROUND(I144*H144,2)</f>
        <v>0</v>
      </c>
      <c r="K144" s="193"/>
      <c r="L144" s="38"/>
      <c r="M144" s="194" t="s">
        <v>1</v>
      </c>
      <c r="N144" s="195" t="s">
        <v>37</v>
      </c>
      <c r="O144" s="7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8" t="s">
        <v>122</v>
      </c>
      <c r="AT144" s="198" t="s">
        <v>118</v>
      </c>
      <c r="AU144" s="198" t="s">
        <v>81</v>
      </c>
      <c r="AY144" s="16" t="s">
        <v>116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6" t="s">
        <v>77</v>
      </c>
      <c r="BK144" s="199">
        <f>ROUND(I144*H144,2)</f>
        <v>0</v>
      </c>
      <c r="BL144" s="16" t="s">
        <v>122</v>
      </c>
      <c r="BM144" s="198" t="s">
        <v>185</v>
      </c>
    </row>
    <row r="145" spans="1:65" s="2" customFormat="1" ht="21.75" customHeight="1">
      <c r="A145" s="33"/>
      <c r="B145" s="34"/>
      <c r="C145" s="186" t="s">
        <v>186</v>
      </c>
      <c r="D145" s="186" t="s">
        <v>118</v>
      </c>
      <c r="E145" s="187" t="s">
        <v>187</v>
      </c>
      <c r="F145" s="188" t="s">
        <v>188</v>
      </c>
      <c r="G145" s="189" t="s">
        <v>129</v>
      </c>
      <c r="H145" s="190">
        <v>300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37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122</v>
      </c>
      <c r="AT145" s="198" t="s">
        <v>118</v>
      </c>
      <c r="AU145" s="198" t="s">
        <v>81</v>
      </c>
      <c r="AY145" s="16" t="s">
        <v>116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77</v>
      </c>
      <c r="BK145" s="199">
        <f>ROUND(I145*H145,2)</f>
        <v>0</v>
      </c>
      <c r="BL145" s="16" t="s">
        <v>122</v>
      </c>
      <c r="BM145" s="198" t="s">
        <v>189</v>
      </c>
    </row>
    <row r="146" spans="1:65" s="13" customFormat="1" ht="11.25">
      <c r="B146" s="200"/>
      <c r="C146" s="201"/>
      <c r="D146" s="202" t="s">
        <v>159</v>
      </c>
      <c r="E146" s="203" t="s">
        <v>1</v>
      </c>
      <c r="F146" s="204" t="s">
        <v>190</v>
      </c>
      <c r="G146" s="201"/>
      <c r="H146" s="205">
        <v>300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159</v>
      </c>
      <c r="AU146" s="211" t="s">
        <v>81</v>
      </c>
      <c r="AV146" s="13" t="s">
        <v>81</v>
      </c>
      <c r="AW146" s="13" t="s">
        <v>29</v>
      </c>
      <c r="AX146" s="13" t="s">
        <v>77</v>
      </c>
      <c r="AY146" s="211" t="s">
        <v>116</v>
      </c>
    </row>
    <row r="147" spans="1:65" s="2" customFormat="1" ht="16.5" customHeight="1">
      <c r="A147" s="33"/>
      <c r="B147" s="34"/>
      <c r="C147" s="212" t="s">
        <v>191</v>
      </c>
      <c r="D147" s="212" t="s">
        <v>172</v>
      </c>
      <c r="E147" s="213" t="s">
        <v>192</v>
      </c>
      <c r="F147" s="214" t="s">
        <v>193</v>
      </c>
      <c r="G147" s="215" t="s">
        <v>175</v>
      </c>
      <c r="H147" s="216">
        <v>52.5</v>
      </c>
      <c r="I147" s="217"/>
      <c r="J147" s="218">
        <f>ROUND(I147*H147,2)</f>
        <v>0</v>
      </c>
      <c r="K147" s="219"/>
      <c r="L147" s="220"/>
      <c r="M147" s="221" t="s">
        <v>1</v>
      </c>
      <c r="N147" s="222" t="s">
        <v>37</v>
      </c>
      <c r="O147" s="7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8" t="s">
        <v>146</v>
      </c>
      <c r="AT147" s="198" t="s">
        <v>172</v>
      </c>
      <c r="AU147" s="198" t="s">
        <v>81</v>
      </c>
      <c r="AY147" s="16" t="s">
        <v>116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6" t="s">
        <v>77</v>
      </c>
      <c r="BK147" s="199">
        <f>ROUND(I147*H147,2)</f>
        <v>0</v>
      </c>
      <c r="BL147" s="16" t="s">
        <v>122</v>
      </c>
      <c r="BM147" s="198" t="s">
        <v>194</v>
      </c>
    </row>
    <row r="148" spans="1:65" s="13" customFormat="1" ht="11.25">
      <c r="B148" s="200"/>
      <c r="C148" s="201"/>
      <c r="D148" s="202" t="s">
        <v>159</v>
      </c>
      <c r="E148" s="203" t="s">
        <v>1</v>
      </c>
      <c r="F148" s="204" t="s">
        <v>195</v>
      </c>
      <c r="G148" s="201"/>
      <c r="H148" s="205">
        <v>52.5</v>
      </c>
      <c r="I148" s="206"/>
      <c r="J148" s="201"/>
      <c r="K148" s="201"/>
      <c r="L148" s="207"/>
      <c r="M148" s="208"/>
      <c r="N148" s="209"/>
      <c r="O148" s="209"/>
      <c r="P148" s="209"/>
      <c r="Q148" s="209"/>
      <c r="R148" s="209"/>
      <c r="S148" s="209"/>
      <c r="T148" s="210"/>
      <c r="AT148" s="211" t="s">
        <v>159</v>
      </c>
      <c r="AU148" s="211" t="s">
        <v>81</v>
      </c>
      <c r="AV148" s="13" t="s">
        <v>81</v>
      </c>
      <c r="AW148" s="13" t="s">
        <v>29</v>
      </c>
      <c r="AX148" s="13" t="s">
        <v>77</v>
      </c>
      <c r="AY148" s="211" t="s">
        <v>116</v>
      </c>
    </row>
    <row r="149" spans="1:65" s="2" customFormat="1" ht="21.75" customHeight="1">
      <c r="A149" s="33"/>
      <c r="B149" s="34"/>
      <c r="C149" s="186" t="s">
        <v>196</v>
      </c>
      <c r="D149" s="186" t="s">
        <v>118</v>
      </c>
      <c r="E149" s="187" t="s">
        <v>197</v>
      </c>
      <c r="F149" s="188" t="s">
        <v>198</v>
      </c>
      <c r="G149" s="189" t="s">
        <v>129</v>
      </c>
      <c r="H149" s="190">
        <v>300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37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122</v>
      </c>
      <c r="AT149" s="198" t="s">
        <v>118</v>
      </c>
      <c r="AU149" s="198" t="s">
        <v>81</v>
      </c>
      <c r="AY149" s="16" t="s">
        <v>116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77</v>
      </c>
      <c r="BK149" s="199">
        <f>ROUND(I149*H149,2)</f>
        <v>0</v>
      </c>
      <c r="BL149" s="16" t="s">
        <v>122</v>
      </c>
      <c r="BM149" s="198" t="s">
        <v>199</v>
      </c>
    </row>
    <row r="150" spans="1:65" s="13" customFormat="1" ht="11.25">
      <c r="B150" s="200"/>
      <c r="C150" s="201"/>
      <c r="D150" s="202" t="s">
        <v>159</v>
      </c>
      <c r="E150" s="203" t="s">
        <v>1</v>
      </c>
      <c r="F150" s="204" t="s">
        <v>190</v>
      </c>
      <c r="G150" s="201"/>
      <c r="H150" s="205">
        <v>300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159</v>
      </c>
      <c r="AU150" s="211" t="s">
        <v>81</v>
      </c>
      <c r="AV150" s="13" t="s">
        <v>81</v>
      </c>
      <c r="AW150" s="13" t="s">
        <v>29</v>
      </c>
      <c r="AX150" s="13" t="s">
        <v>77</v>
      </c>
      <c r="AY150" s="211" t="s">
        <v>116</v>
      </c>
    </row>
    <row r="151" spans="1:65" s="2" customFormat="1" ht="16.5" customHeight="1">
      <c r="A151" s="33"/>
      <c r="B151" s="34"/>
      <c r="C151" s="212" t="s">
        <v>200</v>
      </c>
      <c r="D151" s="212" t="s">
        <v>172</v>
      </c>
      <c r="E151" s="213" t="s">
        <v>201</v>
      </c>
      <c r="F151" s="214" t="s">
        <v>202</v>
      </c>
      <c r="G151" s="215" t="s">
        <v>203</v>
      </c>
      <c r="H151" s="216">
        <v>15</v>
      </c>
      <c r="I151" s="217"/>
      <c r="J151" s="218">
        <f>ROUND(I151*H151,2)</f>
        <v>0</v>
      </c>
      <c r="K151" s="219"/>
      <c r="L151" s="220"/>
      <c r="M151" s="221" t="s">
        <v>1</v>
      </c>
      <c r="N151" s="222" t="s">
        <v>37</v>
      </c>
      <c r="O151" s="70"/>
      <c r="P151" s="196">
        <f>O151*H151</f>
        <v>0</v>
      </c>
      <c r="Q151" s="196">
        <v>1E-3</v>
      </c>
      <c r="R151" s="196">
        <f>Q151*H151</f>
        <v>1.4999999999999999E-2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8" t="s">
        <v>146</v>
      </c>
      <c r="AT151" s="198" t="s">
        <v>172</v>
      </c>
      <c r="AU151" s="198" t="s">
        <v>81</v>
      </c>
      <c r="AY151" s="16" t="s">
        <v>116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6" t="s">
        <v>77</v>
      </c>
      <c r="BK151" s="199">
        <f>ROUND(I151*H151,2)</f>
        <v>0</v>
      </c>
      <c r="BL151" s="16" t="s">
        <v>122</v>
      </c>
      <c r="BM151" s="198" t="s">
        <v>204</v>
      </c>
    </row>
    <row r="152" spans="1:65" s="13" customFormat="1" ht="11.25">
      <c r="B152" s="200"/>
      <c r="C152" s="201"/>
      <c r="D152" s="202" t="s">
        <v>159</v>
      </c>
      <c r="E152" s="203" t="s">
        <v>1</v>
      </c>
      <c r="F152" s="204" t="s">
        <v>205</v>
      </c>
      <c r="G152" s="201"/>
      <c r="H152" s="205">
        <v>15</v>
      </c>
      <c r="I152" s="206"/>
      <c r="J152" s="201"/>
      <c r="K152" s="201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159</v>
      </c>
      <c r="AU152" s="211" t="s">
        <v>81</v>
      </c>
      <c r="AV152" s="13" t="s">
        <v>81</v>
      </c>
      <c r="AW152" s="13" t="s">
        <v>29</v>
      </c>
      <c r="AX152" s="13" t="s">
        <v>77</v>
      </c>
      <c r="AY152" s="211" t="s">
        <v>116</v>
      </c>
    </row>
    <row r="153" spans="1:65" s="2" customFormat="1" ht="21.75" customHeight="1">
      <c r="A153" s="33"/>
      <c r="B153" s="34"/>
      <c r="C153" s="186" t="s">
        <v>206</v>
      </c>
      <c r="D153" s="186" t="s">
        <v>118</v>
      </c>
      <c r="E153" s="187" t="s">
        <v>207</v>
      </c>
      <c r="F153" s="188" t="s">
        <v>208</v>
      </c>
      <c r="G153" s="189" t="s">
        <v>129</v>
      </c>
      <c r="H153" s="190">
        <v>498</v>
      </c>
      <c r="I153" s="191"/>
      <c r="J153" s="192">
        <f>ROUND(I153*H153,2)</f>
        <v>0</v>
      </c>
      <c r="K153" s="193"/>
      <c r="L153" s="38"/>
      <c r="M153" s="194" t="s">
        <v>1</v>
      </c>
      <c r="N153" s="195" t="s">
        <v>37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122</v>
      </c>
      <c r="AT153" s="198" t="s">
        <v>118</v>
      </c>
      <c r="AU153" s="198" t="s">
        <v>81</v>
      </c>
      <c r="AY153" s="16" t="s">
        <v>116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77</v>
      </c>
      <c r="BK153" s="199">
        <f>ROUND(I153*H153,2)</f>
        <v>0</v>
      </c>
      <c r="BL153" s="16" t="s">
        <v>122</v>
      </c>
      <c r="BM153" s="198" t="s">
        <v>209</v>
      </c>
    </row>
    <row r="154" spans="1:65" s="13" customFormat="1" ht="11.25">
      <c r="B154" s="200"/>
      <c r="C154" s="201"/>
      <c r="D154" s="202" t="s">
        <v>159</v>
      </c>
      <c r="E154" s="203" t="s">
        <v>1</v>
      </c>
      <c r="F154" s="204" t="s">
        <v>210</v>
      </c>
      <c r="G154" s="201"/>
      <c r="H154" s="205">
        <v>498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159</v>
      </c>
      <c r="AU154" s="211" t="s">
        <v>81</v>
      </c>
      <c r="AV154" s="13" t="s">
        <v>81</v>
      </c>
      <c r="AW154" s="13" t="s">
        <v>29</v>
      </c>
      <c r="AX154" s="13" t="s">
        <v>77</v>
      </c>
      <c r="AY154" s="211" t="s">
        <v>116</v>
      </c>
    </row>
    <row r="155" spans="1:65" s="2" customFormat="1" ht="21.75" customHeight="1">
      <c r="A155" s="33"/>
      <c r="B155" s="34"/>
      <c r="C155" s="186" t="s">
        <v>7</v>
      </c>
      <c r="D155" s="186" t="s">
        <v>118</v>
      </c>
      <c r="E155" s="187" t="s">
        <v>211</v>
      </c>
      <c r="F155" s="188" t="s">
        <v>212</v>
      </c>
      <c r="G155" s="189" t="s">
        <v>129</v>
      </c>
      <c r="H155" s="190">
        <v>150</v>
      </c>
      <c r="I155" s="191"/>
      <c r="J155" s="192">
        <f>ROUND(I155*H155,2)</f>
        <v>0</v>
      </c>
      <c r="K155" s="193"/>
      <c r="L155" s="38"/>
      <c r="M155" s="194" t="s">
        <v>1</v>
      </c>
      <c r="N155" s="195" t="s">
        <v>37</v>
      </c>
      <c r="O155" s="70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8" t="s">
        <v>122</v>
      </c>
      <c r="AT155" s="198" t="s">
        <v>118</v>
      </c>
      <c r="AU155" s="198" t="s">
        <v>81</v>
      </c>
      <c r="AY155" s="16" t="s">
        <v>116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6" t="s">
        <v>77</v>
      </c>
      <c r="BK155" s="199">
        <f>ROUND(I155*H155,2)</f>
        <v>0</v>
      </c>
      <c r="BL155" s="16" t="s">
        <v>122</v>
      </c>
      <c r="BM155" s="198" t="s">
        <v>213</v>
      </c>
    </row>
    <row r="156" spans="1:65" s="12" customFormat="1" ht="22.9" customHeight="1">
      <c r="B156" s="170"/>
      <c r="C156" s="171"/>
      <c r="D156" s="172" t="s">
        <v>71</v>
      </c>
      <c r="E156" s="184" t="s">
        <v>134</v>
      </c>
      <c r="F156" s="184" t="s">
        <v>214</v>
      </c>
      <c r="G156" s="171"/>
      <c r="H156" s="171"/>
      <c r="I156" s="174"/>
      <c r="J156" s="185">
        <f>BK156</f>
        <v>0</v>
      </c>
      <c r="K156" s="171"/>
      <c r="L156" s="176"/>
      <c r="M156" s="177"/>
      <c r="N156" s="178"/>
      <c r="O156" s="178"/>
      <c r="P156" s="179">
        <f>SUM(P157:P188)</f>
        <v>0</v>
      </c>
      <c r="Q156" s="178"/>
      <c r="R156" s="179">
        <f>SUM(R157:R188)</f>
        <v>50.142459999999993</v>
      </c>
      <c r="S156" s="178"/>
      <c r="T156" s="180">
        <f>SUM(T157:T188)</f>
        <v>0</v>
      </c>
      <c r="AR156" s="181" t="s">
        <v>77</v>
      </c>
      <c r="AT156" s="182" t="s">
        <v>71</v>
      </c>
      <c r="AU156" s="182" t="s">
        <v>77</v>
      </c>
      <c r="AY156" s="181" t="s">
        <v>116</v>
      </c>
      <c r="BK156" s="183">
        <f>SUM(BK157:BK188)</f>
        <v>0</v>
      </c>
    </row>
    <row r="157" spans="1:65" s="2" customFormat="1" ht="16.5" customHeight="1">
      <c r="A157" s="33"/>
      <c r="B157" s="34"/>
      <c r="C157" s="186" t="s">
        <v>215</v>
      </c>
      <c r="D157" s="186" t="s">
        <v>118</v>
      </c>
      <c r="E157" s="187" t="s">
        <v>216</v>
      </c>
      <c r="F157" s="188" t="s">
        <v>217</v>
      </c>
      <c r="G157" s="189" t="s">
        <v>129</v>
      </c>
      <c r="H157" s="190">
        <v>77</v>
      </c>
      <c r="I157" s="191"/>
      <c r="J157" s="192">
        <f>ROUND(I157*H157,2)</f>
        <v>0</v>
      </c>
      <c r="K157" s="193"/>
      <c r="L157" s="38"/>
      <c r="M157" s="194" t="s">
        <v>1</v>
      </c>
      <c r="N157" s="195" t="s">
        <v>37</v>
      </c>
      <c r="O157" s="70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8" t="s">
        <v>122</v>
      </c>
      <c r="AT157" s="198" t="s">
        <v>118</v>
      </c>
      <c r="AU157" s="198" t="s">
        <v>81</v>
      </c>
      <c r="AY157" s="16" t="s">
        <v>116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6" t="s">
        <v>77</v>
      </c>
      <c r="BK157" s="199">
        <f>ROUND(I157*H157,2)</f>
        <v>0</v>
      </c>
      <c r="BL157" s="16" t="s">
        <v>122</v>
      </c>
      <c r="BM157" s="198" t="s">
        <v>218</v>
      </c>
    </row>
    <row r="158" spans="1:65" s="13" customFormat="1" ht="11.25">
      <c r="B158" s="200"/>
      <c r="C158" s="201"/>
      <c r="D158" s="202" t="s">
        <v>159</v>
      </c>
      <c r="E158" s="203" t="s">
        <v>1</v>
      </c>
      <c r="F158" s="204" t="s">
        <v>219</v>
      </c>
      <c r="G158" s="201"/>
      <c r="H158" s="205">
        <v>77</v>
      </c>
      <c r="I158" s="206"/>
      <c r="J158" s="201"/>
      <c r="K158" s="201"/>
      <c r="L158" s="207"/>
      <c r="M158" s="208"/>
      <c r="N158" s="209"/>
      <c r="O158" s="209"/>
      <c r="P158" s="209"/>
      <c r="Q158" s="209"/>
      <c r="R158" s="209"/>
      <c r="S158" s="209"/>
      <c r="T158" s="210"/>
      <c r="AT158" s="211" t="s">
        <v>159</v>
      </c>
      <c r="AU158" s="211" t="s">
        <v>81</v>
      </c>
      <c r="AV158" s="13" t="s">
        <v>81</v>
      </c>
      <c r="AW158" s="13" t="s">
        <v>29</v>
      </c>
      <c r="AX158" s="13" t="s">
        <v>77</v>
      </c>
      <c r="AY158" s="211" t="s">
        <v>116</v>
      </c>
    </row>
    <row r="159" spans="1:65" s="2" customFormat="1" ht="16.5" customHeight="1">
      <c r="A159" s="33"/>
      <c r="B159" s="34"/>
      <c r="C159" s="186" t="s">
        <v>220</v>
      </c>
      <c r="D159" s="186" t="s">
        <v>118</v>
      </c>
      <c r="E159" s="187" t="s">
        <v>221</v>
      </c>
      <c r="F159" s="188" t="s">
        <v>222</v>
      </c>
      <c r="G159" s="189" t="s">
        <v>129</v>
      </c>
      <c r="H159" s="190">
        <v>415</v>
      </c>
      <c r="I159" s="191"/>
      <c r="J159" s="192">
        <f>ROUND(I159*H159,2)</f>
        <v>0</v>
      </c>
      <c r="K159" s="193"/>
      <c r="L159" s="38"/>
      <c r="M159" s="194" t="s">
        <v>1</v>
      </c>
      <c r="N159" s="195" t="s">
        <v>37</v>
      </c>
      <c r="O159" s="7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8" t="s">
        <v>122</v>
      </c>
      <c r="AT159" s="198" t="s">
        <v>118</v>
      </c>
      <c r="AU159" s="198" t="s">
        <v>81</v>
      </c>
      <c r="AY159" s="16" t="s">
        <v>116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6" t="s">
        <v>77</v>
      </c>
      <c r="BK159" s="199">
        <f>ROUND(I159*H159,2)</f>
        <v>0</v>
      </c>
      <c r="BL159" s="16" t="s">
        <v>122</v>
      </c>
      <c r="BM159" s="198" t="s">
        <v>223</v>
      </c>
    </row>
    <row r="160" spans="1:65" s="13" customFormat="1" ht="11.25">
      <c r="B160" s="200"/>
      <c r="C160" s="201"/>
      <c r="D160" s="202" t="s">
        <v>159</v>
      </c>
      <c r="E160" s="203" t="s">
        <v>1</v>
      </c>
      <c r="F160" s="204" t="s">
        <v>224</v>
      </c>
      <c r="G160" s="201"/>
      <c r="H160" s="205">
        <v>101.5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159</v>
      </c>
      <c r="AU160" s="211" t="s">
        <v>81</v>
      </c>
      <c r="AV160" s="13" t="s">
        <v>81</v>
      </c>
      <c r="AW160" s="13" t="s">
        <v>29</v>
      </c>
      <c r="AX160" s="13" t="s">
        <v>72</v>
      </c>
      <c r="AY160" s="211" t="s">
        <v>116</v>
      </c>
    </row>
    <row r="161" spans="1:65" s="13" customFormat="1" ht="11.25">
      <c r="B161" s="200"/>
      <c r="C161" s="201"/>
      <c r="D161" s="202" t="s">
        <v>159</v>
      </c>
      <c r="E161" s="203" t="s">
        <v>1</v>
      </c>
      <c r="F161" s="204" t="s">
        <v>225</v>
      </c>
      <c r="G161" s="201"/>
      <c r="H161" s="205">
        <v>313.5</v>
      </c>
      <c r="I161" s="206"/>
      <c r="J161" s="201"/>
      <c r="K161" s="201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159</v>
      </c>
      <c r="AU161" s="211" t="s">
        <v>81</v>
      </c>
      <c r="AV161" s="13" t="s">
        <v>81</v>
      </c>
      <c r="AW161" s="13" t="s">
        <v>29</v>
      </c>
      <c r="AX161" s="13" t="s">
        <v>72</v>
      </c>
      <c r="AY161" s="211" t="s">
        <v>116</v>
      </c>
    </row>
    <row r="162" spans="1:65" s="14" customFormat="1" ht="11.25">
      <c r="B162" s="223"/>
      <c r="C162" s="224"/>
      <c r="D162" s="202" t="s">
        <v>159</v>
      </c>
      <c r="E162" s="225" t="s">
        <v>1</v>
      </c>
      <c r="F162" s="226" t="s">
        <v>226</v>
      </c>
      <c r="G162" s="224"/>
      <c r="H162" s="227">
        <v>415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159</v>
      </c>
      <c r="AU162" s="233" t="s">
        <v>81</v>
      </c>
      <c r="AV162" s="14" t="s">
        <v>122</v>
      </c>
      <c r="AW162" s="14" t="s">
        <v>29</v>
      </c>
      <c r="AX162" s="14" t="s">
        <v>77</v>
      </c>
      <c r="AY162" s="233" t="s">
        <v>116</v>
      </c>
    </row>
    <row r="163" spans="1:65" s="2" customFormat="1" ht="16.5" customHeight="1">
      <c r="A163" s="33"/>
      <c r="B163" s="34"/>
      <c r="C163" s="186" t="s">
        <v>227</v>
      </c>
      <c r="D163" s="186" t="s">
        <v>118</v>
      </c>
      <c r="E163" s="187" t="s">
        <v>228</v>
      </c>
      <c r="F163" s="188" t="s">
        <v>229</v>
      </c>
      <c r="G163" s="189" t="s">
        <v>129</v>
      </c>
      <c r="H163" s="190">
        <v>6</v>
      </c>
      <c r="I163" s="191"/>
      <c r="J163" s="192">
        <f>ROUND(I163*H163,2)</f>
        <v>0</v>
      </c>
      <c r="K163" s="193"/>
      <c r="L163" s="38"/>
      <c r="M163" s="194" t="s">
        <v>1</v>
      </c>
      <c r="N163" s="195" t="s">
        <v>37</v>
      </c>
      <c r="O163" s="7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122</v>
      </c>
      <c r="AT163" s="198" t="s">
        <v>118</v>
      </c>
      <c r="AU163" s="198" t="s">
        <v>81</v>
      </c>
      <c r="AY163" s="16" t="s">
        <v>116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77</v>
      </c>
      <c r="BK163" s="199">
        <f>ROUND(I163*H163,2)</f>
        <v>0</v>
      </c>
      <c r="BL163" s="16" t="s">
        <v>122</v>
      </c>
      <c r="BM163" s="198" t="s">
        <v>230</v>
      </c>
    </row>
    <row r="164" spans="1:65" s="13" customFormat="1" ht="11.25">
      <c r="B164" s="200"/>
      <c r="C164" s="201"/>
      <c r="D164" s="202" t="s">
        <v>159</v>
      </c>
      <c r="E164" s="203" t="s">
        <v>1</v>
      </c>
      <c r="F164" s="204" t="s">
        <v>231</v>
      </c>
      <c r="G164" s="201"/>
      <c r="H164" s="205">
        <v>6</v>
      </c>
      <c r="I164" s="206"/>
      <c r="J164" s="201"/>
      <c r="K164" s="201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159</v>
      </c>
      <c r="AU164" s="211" t="s">
        <v>81</v>
      </c>
      <c r="AV164" s="13" t="s">
        <v>81</v>
      </c>
      <c r="AW164" s="13" t="s">
        <v>29</v>
      </c>
      <c r="AX164" s="13" t="s">
        <v>77</v>
      </c>
      <c r="AY164" s="211" t="s">
        <v>116</v>
      </c>
    </row>
    <row r="165" spans="1:65" s="2" customFormat="1" ht="21.75" customHeight="1">
      <c r="A165" s="33"/>
      <c r="B165" s="34"/>
      <c r="C165" s="186" t="s">
        <v>232</v>
      </c>
      <c r="D165" s="186" t="s">
        <v>118</v>
      </c>
      <c r="E165" s="187" t="s">
        <v>233</v>
      </c>
      <c r="F165" s="188" t="s">
        <v>234</v>
      </c>
      <c r="G165" s="189" t="s">
        <v>129</v>
      </c>
      <c r="H165" s="190">
        <v>73.5</v>
      </c>
      <c r="I165" s="191"/>
      <c r="J165" s="192">
        <f>ROUND(I165*H165,2)</f>
        <v>0</v>
      </c>
      <c r="K165" s="193"/>
      <c r="L165" s="38"/>
      <c r="M165" s="194" t="s">
        <v>1</v>
      </c>
      <c r="N165" s="195" t="s">
        <v>37</v>
      </c>
      <c r="O165" s="70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98" t="s">
        <v>122</v>
      </c>
      <c r="AT165" s="198" t="s">
        <v>118</v>
      </c>
      <c r="AU165" s="198" t="s">
        <v>81</v>
      </c>
      <c r="AY165" s="16" t="s">
        <v>116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6" t="s">
        <v>77</v>
      </c>
      <c r="BK165" s="199">
        <f>ROUND(I165*H165,2)</f>
        <v>0</v>
      </c>
      <c r="BL165" s="16" t="s">
        <v>122</v>
      </c>
      <c r="BM165" s="198" t="s">
        <v>235</v>
      </c>
    </row>
    <row r="166" spans="1:65" s="13" customFormat="1" ht="11.25">
      <c r="B166" s="200"/>
      <c r="C166" s="201"/>
      <c r="D166" s="202" t="s">
        <v>159</v>
      </c>
      <c r="E166" s="203" t="s">
        <v>1</v>
      </c>
      <c r="F166" s="204" t="s">
        <v>236</v>
      </c>
      <c r="G166" s="201"/>
      <c r="H166" s="205">
        <v>73.5</v>
      </c>
      <c r="I166" s="206"/>
      <c r="J166" s="201"/>
      <c r="K166" s="201"/>
      <c r="L166" s="207"/>
      <c r="M166" s="208"/>
      <c r="N166" s="209"/>
      <c r="O166" s="209"/>
      <c r="P166" s="209"/>
      <c r="Q166" s="209"/>
      <c r="R166" s="209"/>
      <c r="S166" s="209"/>
      <c r="T166" s="210"/>
      <c r="AT166" s="211" t="s">
        <v>159</v>
      </c>
      <c r="AU166" s="211" t="s">
        <v>81</v>
      </c>
      <c r="AV166" s="13" t="s">
        <v>81</v>
      </c>
      <c r="AW166" s="13" t="s">
        <v>29</v>
      </c>
      <c r="AX166" s="13" t="s">
        <v>77</v>
      </c>
      <c r="AY166" s="211" t="s">
        <v>116</v>
      </c>
    </row>
    <row r="167" spans="1:65" s="2" customFormat="1" ht="33" customHeight="1">
      <c r="A167" s="33"/>
      <c r="B167" s="34"/>
      <c r="C167" s="186" t="s">
        <v>237</v>
      </c>
      <c r="D167" s="186" t="s">
        <v>118</v>
      </c>
      <c r="E167" s="187" t="s">
        <v>238</v>
      </c>
      <c r="F167" s="188" t="s">
        <v>239</v>
      </c>
      <c r="G167" s="189" t="s">
        <v>129</v>
      </c>
      <c r="H167" s="190">
        <v>101.5</v>
      </c>
      <c r="I167" s="191"/>
      <c r="J167" s="192">
        <f>ROUND(I167*H167,2)</f>
        <v>0</v>
      </c>
      <c r="K167" s="193"/>
      <c r="L167" s="38"/>
      <c r="M167" s="194" t="s">
        <v>1</v>
      </c>
      <c r="N167" s="195" t="s">
        <v>37</v>
      </c>
      <c r="O167" s="70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122</v>
      </c>
      <c r="AT167" s="198" t="s">
        <v>118</v>
      </c>
      <c r="AU167" s="198" t="s">
        <v>81</v>
      </c>
      <c r="AY167" s="16" t="s">
        <v>116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6" t="s">
        <v>77</v>
      </c>
      <c r="BK167" s="199">
        <f>ROUND(I167*H167,2)</f>
        <v>0</v>
      </c>
      <c r="BL167" s="16" t="s">
        <v>122</v>
      </c>
      <c r="BM167" s="198" t="s">
        <v>240</v>
      </c>
    </row>
    <row r="168" spans="1:65" s="13" customFormat="1" ht="11.25">
      <c r="B168" s="200"/>
      <c r="C168" s="201"/>
      <c r="D168" s="202" t="s">
        <v>159</v>
      </c>
      <c r="E168" s="203" t="s">
        <v>1</v>
      </c>
      <c r="F168" s="204" t="s">
        <v>224</v>
      </c>
      <c r="G168" s="201"/>
      <c r="H168" s="205">
        <v>101.5</v>
      </c>
      <c r="I168" s="206"/>
      <c r="J168" s="201"/>
      <c r="K168" s="201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159</v>
      </c>
      <c r="AU168" s="211" t="s">
        <v>81</v>
      </c>
      <c r="AV168" s="13" t="s">
        <v>81</v>
      </c>
      <c r="AW168" s="13" t="s">
        <v>29</v>
      </c>
      <c r="AX168" s="13" t="s">
        <v>77</v>
      </c>
      <c r="AY168" s="211" t="s">
        <v>116</v>
      </c>
    </row>
    <row r="169" spans="1:65" s="2" customFormat="1" ht="21.75" customHeight="1">
      <c r="A169" s="33"/>
      <c r="B169" s="34"/>
      <c r="C169" s="186" t="s">
        <v>241</v>
      </c>
      <c r="D169" s="186" t="s">
        <v>118</v>
      </c>
      <c r="E169" s="187" t="s">
        <v>242</v>
      </c>
      <c r="F169" s="188" t="s">
        <v>243</v>
      </c>
      <c r="G169" s="189" t="s">
        <v>129</v>
      </c>
      <c r="H169" s="190">
        <v>101.5</v>
      </c>
      <c r="I169" s="191"/>
      <c r="J169" s="192">
        <f>ROUND(I169*H169,2)</f>
        <v>0</v>
      </c>
      <c r="K169" s="193"/>
      <c r="L169" s="38"/>
      <c r="M169" s="194" t="s">
        <v>1</v>
      </c>
      <c r="N169" s="195" t="s">
        <v>37</v>
      </c>
      <c r="O169" s="70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122</v>
      </c>
      <c r="AT169" s="198" t="s">
        <v>118</v>
      </c>
      <c r="AU169" s="198" t="s">
        <v>81</v>
      </c>
      <c r="AY169" s="16" t="s">
        <v>116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6" t="s">
        <v>77</v>
      </c>
      <c r="BK169" s="199">
        <f>ROUND(I169*H169,2)</f>
        <v>0</v>
      </c>
      <c r="BL169" s="16" t="s">
        <v>122</v>
      </c>
      <c r="BM169" s="198" t="s">
        <v>244</v>
      </c>
    </row>
    <row r="170" spans="1:65" s="13" customFormat="1" ht="11.25">
      <c r="B170" s="200"/>
      <c r="C170" s="201"/>
      <c r="D170" s="202" t="s">
        <v>159</v>
      </c>
      <c r="E170" s="203" t="s">
        <v>1</v>
      </c>
      <c r="F170" s="204" t="s">
        <v>224</v>
      </c>
      <c r="G170" s="201"/>
      <c r="H170" s="205">
        <v>101.5</v>
      </c>
      <c r="I170" s="206"/>
      <c r="J170" s="201"/>
      <c r="K170" s="201"/>
      <c r="L170" s="207"/>
      <c r="M170" s="208"/>
      <c r="N170" s="209"/>
      <c r="O170" s="209"/>
      <c r="P170" s="209"/>
      <c r="Q170" s="209"/>
      <c r="R170" s="209"/>
      <c r="S170" s="209"/>
      <c r="T170" s="210"/>
      <c r="AT170" s="211" t="s">
        <v>159</v>
      </c>
      <c r="AU170" s="211" t="s">
        <v>81</v>
      </c>
      <c r="AV170" s="13" t="s">
        <v>81</v>
      </c>
      <c r="AW170" s="13" t="s">
        <v>29</v>
      </c>
      <c r="AX170" s="13" t="s">
        <v>77</v>
      </c>
      <c r="AY170" s="211" t="s">
        <v>116</v>
      </c>
    </row>
    <row r="171" spans="1:65" s="2" customFormat="1" ht="21.75" customHeight="1">
      <c r="A171" s="33"/>
      <c r="B171" s="34"/>
      <c r="C171" s="186" t="s">
        <v>245</v>
      </c>
      <c r="D171" s="186" t="s">
        <v>118</v>
      </c>
      <c r="E171" s="187" t="s">
        <v>246</v>
      </c>
      <c r="F171" s="188" t="s">
        <v>247</v>
      </c>
      <c r="G171" s="189" t="s">
        <v>129</v>
      </c>
      <c r="H171" s="190">
        <v>101.5</v>
      </c>
      <c r="I171" s="191"/>
      <c r="J171" s="192">
        <f>ROUND(I171*H171,2)</f>
        <v>0</v>
      </c>
      <c r="K171" s="193"/>
      <c r="L171" s="38"/>
      <c r="M171" s="194" t="s">
        <v>1</v>
      </c>
      <c r="N171" s="195" t="s">
        <v>37</v>
      </c>
      <c r="O171" s="70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122</v>
      </c>
      <c r="AT171" s="198" t="s">
        <v>118</v>
      </c>
      <c r="AU171" s="198" t="s">
        <v>81</v>
      </c>
      <c r="AY171" s="16" t="s">
        <v>116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6" t="s">
        <v>77</v>
      </c>
      <c r="BK171" s="199">
        <f>ROUND(I171*H171,2)</f>
        <v>0</v>
      </c>
      <c r="BL171" s="16" t="s">
        <v>122</v>
      </c>
      <c r="BM171" s="198" t="s">
        <v>248</v>
      </c>
    </row>
    <row r="172" spans="1:65" s="13" customFormat="1" ht="11.25">
      <c r="B172" s="200"/>
      <c r="C172" s="201"/>
      <c r="D172" s="202" t="s">
        <v>159</v>
      </c>
      <c r="E172" s="203" t="s">
        <v>1</v>
      </c>
      <c r="F172" s="204" t="s">
        <v>224</v>
      </c>
      <c r="G172" s="201"/>
      <c r="H172" s="205">
        <v>101.5</v>
      </c>
      <c r="I172" s="206"/>
      <c r="J172" s="201"/>
      <c r="K172" s="201"/>
      <c r="L172" s="207"/>
      <c r="M172" s="208"/>
      <c r="N172" s="209"/>
      <c r="O172" s="209"/>
      <c r="P172" s="209"/>
      <c r="Q172" s="209"/>
      <c r="R172" s="209"/>
      <c r="S172" s="209"/>
      <c r="T172" s="210"/>
      <c r="AT172" s="211" t="s">
        <v>159</v>
      </c>
      <c r="AU172" s="211" t="s">
        <v>81</v>
      </c>
      <c r="AV172" s="13" t="s">
        <v>81</v>
      </c>
      <c r="AW172" s="13" t="s">
        <v>29</v>
      </c>
      <c r="AX172" s="13" t="s">
        <v>77</v>
      </c>
      <c r="AY172" s="211" t="s">
        <v>116</v>
      </c>
    </row>
    <row r="173" spans="1:65" s="2" customFormat="1" ht="21.75" customHeight="1">
      <c r="A173" s="33"/>
      <c r="B173" s="34"/>
      <c r="C173" s="186" t="s">
        <v>249</v>
      </c>
      <c r="D173" s="186" t="s">
        <v>118</v>
      </c>
      <c r="E173" s="187" t="s">
        <v>250</v>
      </c>
      <c r="F173" s="188" t="s">
        <v>251</v>
      </c>
      <c r="G173" s="189" t="s">
        <v>129</v>
      </c>
      <c r="H173" s="190">
        <v>183</v>
      </c>
      <c r="I173" s="191"/>
      <c r="J173" s="192">
        <f>ROUND(I173*H173,2)</f>
        <v>0</v>
      </c>
      <c r="K173" s="193"/>
      <c r="L173" s="38"/>
      <c r="M173" s="194" t="s">
        <v>1</v>
      </c>
      <c r="N173" s="195" t="s">
        <v>37</v>
      </c>
      <c r="O173" s="70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122</v>
      </c>
      <c r="AT173" s="198" t="s">
        <v>118</v>
      </c>
      <c r="AU173" s="198" t="s">
        <v>81</v>
      </c>
      <c r="AY173" s="16" t="s">
        <v>116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6" t="s">
        <v>77</v>
      </c>
      <c r="BK173" s="199">
        <f>ROUND(I173*H173,2)</f>
        <v>0</v>
      </c>
      <c r="BL173" s="16" t="s">
        <v>122</v>
      </c>
      <c r="BM173" s="198" t="s">
        <v>252</v>
      </c>
    </row>
    <row r="174" spans="1:65" s="13" customFormat="1" ht="11.25">
      <c r="B174" s="200"/>
      <c r="C174" s="201"/>
      <c r="D174" s="202" t="s">
        <v>159</v>
      </c>
      <c r="E174" s="203" t="s">
        <v>1</v>
      </c>
      <c r="F174" s="204" t="s">
        <v>253</v>
      </c>
      <c r="G174" s="201"/>
      <c r="H174" s="205">
        <v>183</v>
      </c>
      <c r="I174" s="206"/>
      <c r="J174" s="201"/>
      <c r="K174" s="201"/>
      <c r="L174" s="207"/>
      <c r="M174" s="208"/>
      <c r="N174" s="209"/>
      <c r="O174" s="209"/>
      <c r="P174" s="209"/>
      <c r="Q174" s="209"/>
      <c r="R174" s="209"/>
      <c r="S174" s="209"/>
      <c r="T174" s="210"/>
      <c r="AT174" s="211" t="s">
        <v>159</v>
      </c>
      <c r="AU174" s="211" t="s">
        <v>81</v>
      </c>
      <c r="AV174" s="13" t="s">
        <v>81</v>
      </c>
      <c r="AW174" s="13" t="s">
        <v>29</v>
      </c>
      <c r="AX174" s="13" t="s">
        <v>77</v>
      </c>
      <c r="AY174" s="211" t="s">
        <v>116</v>
      </c>
    </row>
    <row r="175" spans="1:65" s="2" customFormat="1" ht="33" customHeight="1">
      <c r="A175" s="33"/>
      <c r="B175" s="34"/>
      <c r="C175" s="186" t="s">
        <v>254</v>
      </c>
      <c r="D175" s="186" t="s">
        <v>118</v>
      </c>
      <c r="E175" s="187" t="s">
        <v>255</v>
      </c>
      <c r="F175" s="188" t="s">
        <v>256</v>
      </c>
      <c r="G175" s="189" t="s">
        <v>129</v>
      </c>
      <c r="H175" s="190">
        <v>183</v>
      </c>
      <c r="I175" s="191"/>
      <c r="J175" s="192">
        <f>ROUND(I175*H175,2)</f>
        <v>0</v>
      </c>
      <c r="K175" s="193"/>
      <c r="L175" s="38"/>
      <c r="M175" s="194" t="s">
        <v>1</v>
      </c>
      <c r="N175" s="195" t="s">
        <v>37</v>
      </c>
      <c r="O175" s="70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122</v>
      </c>
      <c r="AT175" s="198" t="s">
        <v>118</v>
      </c>
      <c r="AU175" s="198" t="s">
        <v>81</v>
      </c>
      <c r="AY175" s="16" t="s">
        <v>116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6" t="s">
        <v>77</v>
      </c>
      <c r="BK175" s="199">
        <f>ROUND(I175*H175,2)</f>
        <v>0</v>
      </c>
      <c r="BL175" s="16" t="s">
        <v>122</v>
      </c>
      <c r="BM175" s="198" t="s">
        <v>257</v>
      </c>
    </row>
    <row r="176" spans="1:65" s="13" customFormat="1" ht="11.25">
      <c r="B176" s="200"/>
      <c r="C176" s="201"/>
      <c r="D176" s="202" t="s">
        <v>159</v>
      </c>
      <c r="E176" s="203" t="s">
        <v>1</v>
      </c>
      <c r="F176" s="204" t="s">
        <v>253</v>
      </c>
      <c r="G176" s="201"/>
      <c r="H176" s="205">
        <v>183</v>
      </c>
      <c r="I176" s="206"/>
      <c r="J176" s="201"/>
      <c r="K176" s="201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159</v>
      </c>
      <c r="AU176" s="211" t="s">
        <v>81</v>
      </c>
      <c r="AV176" s="13" t="s">
        <v>81</v>
      </c>
      <c r="AW176" s="13" t="s">
        <v>29</v>
      </c>
      <c r="AX176" s="13" t="s">
        <v>77</v>
      </c>
      <c r="AY176" s="211" t="s">
        <v>116</v>
      </c>
    </row>
    <row r="177" spans="1:65" s="2" customFormat="1" ht="21.75" customHeight="1">
      <c r="A177" s="33"/>
      <c r="B177" s="34"/>
      <c r="C177" s="186" t="s">
        <v>258</v>
      </c>
      <c r="D177" s="186" t="s">
        <v>118</v>
      </c>
      <c r="E177" s="187" t="s">
        <v>259</v>
      </c>
      <c r="F177" s="188" t="s">
        <v>260</v>
      </c>
      <c r="G177" s="189" t="s">
        <v>129</v>
      </c>
      <c r="H177" s="190">
        <v>285</v>
      </c>
      <c r="I177" s="191"/>
      <c r="J177" s="192">
        <f>ROUND(I177*H177,2)</f>
        <v>0</v>
      </c>
      <c r="K177" s="193"/>
      <c r="L177" s="38"/>
      <c r="M177" s="194" t="s">
        <v>1</v>
      </c>
      <c r="N177" s="195" t="s">
        <v>37</v>
      </c>
      <c r="O177" s="70"/>
      <c r="P177" s="196">
        <f>O177*H177</f>
        <v>0</v>
      </c>
      <c r="Q177" s="196">
        <v>0</v>
      </c>
      <c r="R177" s="196">
        <f>Q177*H177</f>
        <v>0</v>
      </c>
      <c r="S177" s="196">
        <v>0</v>
      </c>
      <c r="T177" s="19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122</v>
      </c>
      <c r="AT177" s="198" t="s">
        <v>118</v>
      </c>
      <c r="AU177" s="198" t="s">
        <v>81</v>
      </c>
      <c r="AY177" s="16" t="s">
        <v>116</v>
      </c>
      <c r="BE177" s="199">
        <f>IF(N177="základní",J177,0)</f>
        <v>0</v>
      </c>
      <c r="BF177" s="199">
        <f>IF(N177="snížená",J177,0)</f>
        <v>0</v>
      </c>
      <c r="BG177" s="199">
        <f>IF(N177="zákl. přenesená",J177,0)</f>
        <v>0</v>
      </c>
      <c r="BH177" s="199">
        <f>IF(N177="sníž. přenesená",J177,0)</f>
        <v>0</v>
      </c>
      <c r="BI177" s="199">
        <f>IF(N177="nulová",J177,0)</f>
        <v>0</v>
      </c>
      <c r="BJ177" s="16" t="s">
        <v>77</v>
      </c>
      <c r="BK177" s="199">
        <f>ROUND(I177*H177,2)</f>
        <v>0</v>
      </c>
      <c r="BL177" s="16" t="s">
        <v>122</v>
      </c>
      <c r="BM177" s="198" t="s">
        <v>261</v>
      </c>
    </row>
    <row r="178" spans="1:65" s="13" customFormat="1" ht="11.25">
      <c r="B178" s="200"/>
      <c r="C178" s="201"/>
      <c r="D178" s="202" t="s">
        <v>159</v>
      </c>
      <c r="E178" s="203" t="s">
        <v>1</v>
      </c>
      <c r="F178" s="204" t="s">
        <v>262</v>
      </c>
      <c r="G178" s="201"/>
      <c r="H178" s="205">
        <v>285</v>
      </c>
      <c r="I178" s="206"/>
      <c r="J178" s="201"/>
      <c r="K178" s="201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159</v>
      </c>
      <c r="AU178" s="211" t="s">
        <v>81</v>
      </c>
      <c r="AV178" s="13" t="s">
        <v>81</v>
      </c>
      <c r="AW178" s="13" t="s">
        <v>29</v>
      </c>
      <c r="AX178" s="13" t="s">
        <v>77</v>
      </c>
      <c r="AY178" s="211" t="s">
        <v>116</v>
      </c>
    </row>
    <row r="179" spans="1:65" s="2" customFormat="1" ht="21.75" customHeight="1">
      <c r="A179" s="33"/>
      <c r="B179" s="34"/>
      <c r="C179" s="212" t="s">
        <v>263</v>
      </c>
      <c r="D179" s="212" t="s">
        <v>172</v>
      </c>
      <c r="E179" s="213" t="s">
        <v>264</v>
      </c>
      <c r="F179" s="214" t="s">
        <v>265</v>
      </c>
      <c r="G179" s="215" t="s">
        <v>129</v>
      </c>
      <c r="H179" s="216">
        <v>277.75</v>
      </c>
      <c r="I179" s="217"/>
      <c r="J179" s="218">
        <f>ROUND(I179*H179,2)</f>
        <v>0</v>
      </c>
      <c r="K179" s="219"/>
      <c r="L179" s="220"/>
      <c r="M179" s="221" t="s">
        <v>1</v>
      </c>
      <c r="N179" s="222" t="s">
        <v>37</v>
      </c>
      <c r="O179" s="70"/>
      <c r="P179" s="196">
        <f>O179*H179</f>
        <v>0</v>
      </c>
      <c r="Q179" s="196">
        <v>0.13100000000000001</v>
      </c>
      <c r="R179" s="196">
        <f>Q179*H179</f>
        <v>36.385249999999999</v>
      </c>
      <c r="S179" s="196">
        <v>0</v>
      </c>
      <c r="T179" s="19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146</v>
      </c>
      <c r="AT179" s="198" t="s">
        <v>172</v>
      </c>
      <c r="AU179" s="198" t="s">
        <v>81</v>
      </c>
      <c r="AY179" s="16" t="s">
        <v>116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6" t="s">
        <v>77</v>
      </c>
      <c r="BK179" s="199">
        <f>ROUND(I179*H179,2)</f>
        <v>0</v>
      </c>
      <c r="BL179" s="16" t="s">
        <v>122</v>
      </c>
      <c r="BM179" s="198" t="s">
        <v>266</v>
      </c>
    </row>
    <row r="180" spans="1:65" s="13" customFormat="1" ht="11.25">
      <c r="B180" s="200"/>
      <c r="C180" s="201"/>
      <c r="D180" s="202" t="s">
        <v>159</v>
      </c>
      <c r="E180" s="203" t="s">
        <v>1</v>
      </c>
      <c r="F180" s="204" t="s">
        <v>267</v>
      </c>
      <c r="G180" s="201"/>
      <c r="H180" s="205">
        <v>277.75</v>
      </c>
      <c r="I180" s="206"/>
      <c r="J180" s="201"/>
      <c r="K180" s="201"/>
      <c r="L180" s="207"/>
      <c r="M180" s="208"/>
      <c r="N180" s="209"/>
      <c r="O180" s="209"/>
      <c r="P180" s="209"/>
      <c r="Q180" s="209"/>
      <c r="R180" s="209"/>
      <c r="S180" s="209"/>
      <c r="T180" s="210"/>
      <c r="AT180" s="211" t="s">
        <v>159</v>
      </c>
      <c r="AU180" s="211" t="s">
        <v>81</v>
      </c>
      <c r="AV180" s="13" t="s">
        <v>81</v>
      </c>
      <c r="AW180" s="13" t="s">
        <v>29</v>
      </c>
      <c r="AX180" s="13" t="s">
        <v>77</v>
      </c>
      <c r="AY180" s="211" t="s">
        <v>116</v>
      </c>
    </row>
    <row r="181" spans="1:65" s="2" customFormat="1" ht="21.75" customHeight="1">
      <c r="A181" s="33"/>
      <c r="B181" s="34"/>
      <c r="C181" s="212" t="s">
        <v>268</v>
      </c>
      <c r="D181" s="212" t="s">
        <v>172</v>
      </c>
      <c r="E181" s="213" t="s">
        <v>269</v>
      </c>
      <c r="F181" s="214" t="s">
        <v>270</v>
      </c>
      <c r="G181" s="215" t="s">
        <v>129</v>
      </c>
      <c r="H181" s="216">
        <v>10.1</v>
      </c>
      <c r="I181" s="217"/>
      <c r="J181" s="218">
        <f>ROUND(I181*H181,2)</f>
        <v>0</v>
      </c>
      <c r="K181" s="219"/>
      <c r="L181" s="220"/>
      <c r="M181" s="221" t="s">
        <v>1</v>
      </c>
      <c r="N181" s="222" t="s">
        <v>37</v>
      </c>
      <c r="O181" s="70"/>
      <c r="P181" s="196">
        <f>O181*H181</f>
        <v>0</v>
      </c>
      <c r="Q181" s="196">
        <v>0.13100000000000001</v>
      </c>
      <c r="R181" s="196">
        <f>Q181*H181</f>
        <v>1.3230999999999999</v>
      </c>
      <c r="S181" s="196">
        <v>0</v>
      </c>
      <c r="T181" s="19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146</v>
      </c>
      <c r="AT181" s="198" t="s">
        <v>172</v>
      </c>
      <c r="AU181" s="198" t="s">
        <v>81</v>
      </c>
      <c r="AY181" s="16" t="s">
        <v>116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6" t="s">
        <v>77</v>
      </c>
      <c r="BK181" s="199">
        <f>ROUND(I181*H181,2)</f>
        <v>0</v>
      </c>
      <c r="BL181" s="16" t="s">
        <v>122</v>
      </c>
      <c r="BM181" s="198" t="s">
        <v>271</v>
      </c>
    </row>
    <row r="182" spans="1:65" s="13" customFormat="1" ht="11.25">
      <c r="B182" s="200"/>
      <c r="C182" s="201"/>
      <c r="D182" s="202" t="s">
        <v>159</v>
      </c>
      <c r="E182" s="203" t="s">
        <v>1</v>
      </c>
      <c r="F182" s="204" t="s">
        <v>272</v>
      </c>
      <c r="G182" s="201"/>
      <c r="H182" s="205">
        <v>10.1</v>
      </c>
      <c r="I182" s="206"/>
      <c r="J182" s="201"/>
      <c r="K182" s="201"/>
      <c r="L182" s="207"/>
      <c r="M182" s="208"/>
      <c r="N182" s="209"/>
      <c r="O182" s="209"/>
      <c r="P182" s="209"/>
      <c r="Q182" s="209"/>
      <c r="R182" s="209"/>
      <c r="S182" s="209"/>
      <c r="T182" s="210"/>
      <c r="AT182" s="211" t="s">
        <v>159</v>
      </c>
      <c r="AU182" s="211" t="s">
        <v>81</v>
      </c>
      <c r="AV182" s="13" t="s">
        <v>81</v>
      </c>
      <c r="AW182" s="13" t="s">
        <v>29</v>
      </c>
      <c r="AX182" s="13" t="s">
        <v>77</v>
      </c>
      <c r="AY182" s="211" t="s">
        <v>116</v>
      </c>
    </row>
    <row r="183" spans="1:65" s="2" customFormat="1" ht="21.75" customHeight="1">
      <c r="A183" s="33"/>
      <c r="B183" s="34"/>
      <c r="C183" s="186" t="s">
        <v>273</v>
      </c>
      <c r="D183" s="186" t="s">
        <v>118</v>
      </c>
      <c r="E183" s="187" t="s">
        <v>274</v>
      </c>
      <c r="F183" s="188" t="s">
        <v>275</v>
      </c>
      <c r="G183" s="189" t="s">
        <v>129</v>
      </c>
      <c r="H183" s="190">
        <v>70</v>
      </c>
      <c r="I183" s="191"/>
      <c r="J183" s="192">
        <f>ROUND(I183*H183,2)</f>
        <v>0</v>
      </c>
      <c r="K183" s="193"/>
      <c r="L183" s="38"/>
      <c r="M183" s="194" t="s">
        <v>1</v>
      </c>
      <c r="N183" s="195" t="s">
        <v>37</v>
      </c>
      <c r="O183" s="70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122</v>
      </c>
      <c r="AT183" s="198" t="s">
        <v>118</v>
      </c>
      <c r="AU183" s="198" t="s">
        <v>81</v>
      </c>
      <c r="AY183" s="16" t="s">
        <v>116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6" t="s">
        <v>77</v>
      </c>
      <c r="BK183" s="199">
        <f>ROUND(I183*H183,2)</f>
        <v>0</v>
      </c>
      <c r="BL183" s="16" t="s">
        <v>122</v>
      </c>
      <c r="BM183" s="198" t="s">
        <v>276</v>
      </c>
    </row>
    <row r="184" spans="1:65" s="13" customFormat="1" ht="11.25">
      <c r="B184" s="200"/>
      <c r="C184" s="201"/>
      <c r="D184" s="202" t="s">
        <v>159</v>
      </c>
      <c r="E184" s="203" t="s">
        <v>1</v>
      </c>
      <c r="F184" s="204" t="s">
        <v>277</v>
      </c>
      <c r="G184" s="201"/>
      <c r="H184" s="205">
        <v>70</v>
      </c>
      <c r="I184" s="206"/>
      <c r="J184" s="201"/>
      <c r="K184" s="201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159</v>
      </c>
      <c r="AU184" s="211" t="s">
        <v>81</v>
      </c>
      <c r="AV184" s="13" t="s">
        <v>81</v>
      </c>
      <c r="AW184" s="13" t="s">
        <v>29</v>
      </c>
      <c r="AX184" s="13" t="s">
        <v>77</v>
      </c>
      <c r="AY184" s="211" t="s">
        <v>116</v>
      </c>
    </row>
    <row r="185" spans="1:65" s="2" customFormat="1" ht="21.75" customHeight="1">
      <c r="A185" s="33"/>
      <c r="B185" s="34"/>
      <c r="C185" s="212" t="s">
        <v>278</v>
      </c>
      <c r="D185" s="212" t="s">
        <v>172</v>
      </c>
      <c r="E185" s="213" t="s">
        <v>279</v>
      </c>
      <c r="F185" s="214" t="s">
        <v>280</v>
      </c>
      <c r="G185" s="215" t="s">
        <v>129</v>
      </c>
      <c r="H185" s="216">
        <v>61.61</v>
      </c>
      <c r="I185" s="217"/>
      <c r="J185" s="218">
        <f>ROUND(I185*H185,2)</f>
        <v>0</v>
      </c>
      <c r="K185" s="219"/>
      <c r="L185" s="220"/>
      <c r="M185" s="221" t="s">
        <v>1</v>
      </c>
      <c r="N185" s="222" t="s">
        <v>37</v>
      </c>
      <c r="O185" s="70"/>
      <c r="P185" s="196">
        <f>O185*H185</f>
        <v>0</v>
      </c>
      <c r="Q185" s="196">
        <v>0.17599999999999999</v>
      </c>
      <c r="R185" s="196">
        <f>Q185*H185</f>
        <v>10.843359999999999</v>
      </c>
      <c r="S185" s="196">
        <v>0</v>
      </c>
      <c r="T185" s="19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146</v>
      </c>
      <c r="AT185" s="198" t="s">
        <v>172</v>
      </c>
      <c r="AU185" s="198" t="s">
        <v>81</v>
      </c>
      <c r="AY185" s="16" t="s">
        <v>116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6" t="s">
        <v>77</v>
      </c>
      <c r="BK185" s="199">
        <f>ROUND(I185*H185,2)</f>
        <v>0</v>
      </c>
      <c r="BL185" s="16" t="s">
        <v>122</v>
      </c>
      <c r="BM185" s="198" t="s">
        <v>281</v>
      </c>
    </row>
    <row r="186" spans="1:65" s="13" customFormat="1" ht="11.25">
      <c r="B186" s="200"/>
      <c r="C186" s="201"/>
      <c r="D186" s="202" t="s">
        <v>159</v>
      </c>
      <c r="E186" s="203" t="s">
        <v>1</v>
      </c>
      <c r="F186" s="204" t="s">
        <v>282</v>
      </c>
      <c r="G186" s="201"/>
      <c r="H186" s="205">
        <v>61.61</v>
      </c>
      <c r="I186" s="206"/>
      <c r="J186" s="201"/>
      <c r="K186" s="201"/>
      <c r="L186" s="207"/>
      <c r="M186" s="208"/>
      <c r="N186" s="209"/>
      <c r="O186" s="209"/>
      <c r="P186" s="209"/>
      <c r="Q186" s="209"/>
      <c r="R186" s="209"/>
      <c r="S186" s="209"/>
      <c r="T186" s="210"/>
      <c r="AT186" s="211" t="s">
        <v>159</v>
      </c>
      <c r="AU186" s="211" t="s">
        <v>81</v>
      </c>
      <c r="AV186" s="13" t="s">
        <v>81</v>
      </c>
      <c r="AW186" s="13" t="s">
        <v>29</v>
      </c>
      <c r="AX186" s="13" t="s">
        <v>77</v>
      </c>
      <c r="AY186" s="211" t="s">
        <v>116</v>
      </c>
    </row>
    <row r="187" spans="1:65" s="2" customFormat="1" ht="21.75" customHeight="1">
      <c r="A187" s="33"/>
      <c r="B187" s="34"/>
      <c r="C187" s="212" t="s">
        <v>283</v>
      </c>
      <c r="D187" s="212" t="s">
        <v>172</v>
      </c>
      <c r="E187" s="213" t="s">
        <v>284</v>
      </c>
      <c r="F187" s="214" t="s">
        <v>285</v>
      </c>
      <c r="G187" s="215" t="s">
        <v>129</v>
      </c>
      <c r="H187" s="216">
        <v>9.09</v>
      </c>
      <c r="I187" s="217"/>
      <c r="J187" s="218">
        <f>ROUND(I187*H187,2)</f>
        <v>0</v>
      </c>
      <c r="K187" s="219"/>
      <c r="L187" s="220"/>
      <c r="M187" s="221" t="s">
        <v>1</v>
      </c>
      <c r="N187" s="222" t="s">
        <v>37</v>
      </c>
      <c r="O187" s="70"/>
      <c r="P187" s="196">
        <f>O187*H187</f>
        <v>0</v>
      </c>
      <c r="Q187" s="196">
        <v>0.17499999999999999</v>
      </c>
      <c r="R187" s="196">
        <f>Q187*H187</f>
        <v>1.5907499999999999</v>
      </c>
      <c r="S187" s="196">
        <v>0</v>
      </c>
      <c r="T187" s="19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146</v>
      </c>
      <c r="AT187" s="198" t="s">
        <v>172</v>
      </c>
      <c r="AU187" s="198" t="s">
        <v>81</v>
      </c>
      <c r="AY187" s="16" t="s">
        <v>116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6" t="s">
        <v>77</v>
      </c>
      <c r="BK187" s="199">
        <f>ROUND(I187*H187,2)</f>
        <v>0</v>
      </c>
      <c r="BL187" s="16" t="s">
        <v>122</v>
      </c>
      <c r="BM187" s="198" t="s">
        <v>286</v>
      </c>
    </row>
    <row r="188" spans="1:65" s="13" customFormat="1" ht="11.25">
      <c r="B188" s="200"/>
      <c r="C188" s="201"/>
      <c r="D188" s="202" t="s">
        <v>159</v>
      </c>
      <c r="E188" s="203" t="s">
        <v>1</v>
      </c>
      <c r="F188" s="204" t="s">
        <v>287</v>
      </c>
      <c r="G188" s="201"/>
      <c r="H188" s="205">
        <v>9.09</v>
      </c>
      <c r="I188" s="206"/>
      <c r="J188" s="201"/>
      <c r="K188" s="201"/>
      <c r="L188" s="207"/>
      <c r="M188" s="208"/>
      <c r="N188" s="209"/>
      <c r="O188" s="209"/>
      <c r="P188" s="209"/>
      <c r="Q188" s="209"/>
      <c r="R188" s="209"/>
      <c r="S188" s="209"/>
      <c r="T188" s="210"/>
      <c r="AT188" s="211" t="s">
        <v>159</v>
      </c>
      <c r="AU188" s="211" t="s">
        <v>81</v>
      </c>
      <c r="AV188" s="13" t="s">
        <v>81</v>
      </c>
      <c r="AW188" s="13" t="s">
        <v>29</v>
      </c>
      <c r="AX188" s="13" t="s">
        <v>77</v>
      </c>
      <c r="AY188" s="211" t="s">
        <v>116</v>
      </c>
    </row>
    <row r="189" spans="1:65" s="12" customFormat="1" ht="22.9" customHeight="1">
      <c r="B189" s="170"/>
      <c r="C189" s="171"/>
      <c r="D189" s="172" t="s">
        <v>71</v>
      </c>
      <c r="E189" s="184" t="s">
        <v>150</v>
      </c>
      <c r="F189" s="184" t="s">
        <v>288</v>
      </c>
      <c r="G189" s="171"/>
      <c r="H189" s="171"/>
      <c r="I189" s="174"/>
      <c r="J189" s="185">
        <f>BK189</f>
        <v>0</v>
      </c>
      <c r="K189" s="171"/>
      <c r="L189" s="176"/>
      <c r="M189" s="177"/>
      <c r="N189" s="178"/>
      <c r="O189" s="178"/>
      <c r="P189" s="179">
        <f>SUM(P190:P207)</f>
        <v>0</v>
      </c>
      <c r="Q189" s="178"/>
      <c r="R189" s="179">
        <f>SUM(R190:R207)</f>
        <v>25.6315609</v>
      </c>
      <c r="S189" s="178"/>
      <c r="T189" s="180">
        <f>SUM(T190:T207)</f>
        <v>0</v>
      </c>
      <c r="AR189" s="181" t="s">
        <v>77</v>
      </c>
      <c r="AT189" s="182" t="s">
        <v>71</v>
      </c>
      <c r="AU189" s="182" t="s">
        <v>77</v>
      </c>
      <c r="AY189" s="181" t="s">
        <v>116</v>
      </c>
      <c r="BK189" s="183">
        <f>SUM(BK190:BK207)</f>
        <v>0</v>
      </c>
    </row>
    <row r="190" spans="1:65" s="2" customFormat="1" ht="21.75" customHeight="1">
      <c r="A190" s="33"/>
      <c r="B190" s="34"/>
      <c r="C190" s="186" t="s">
        <v>289</v>
      </c>
      <c r="D190" s="186" t="s">
        <v>118</v>
      </c>
      <c r="E190" s="187" t="s">
        <v>290</v>
      </c>
      <c r="F190" s="188" t="s">
        <v>291</v>
      </c>
      <c r="G190" s="189" t="s">
        <v>121</v>
      </c>
      <c r="H190" s="190">
        <v>2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37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122</v>
      </c>
      <c r="AT190" s="198" t="s">
        <v>118</v>
      </c>
      <c r="AU190" s="198" t="s">
        <v>81</v>
      </c>
      <c r="AY190" s="16" t="s">
        <v>116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77</v>
      </c>
      <c r="BK190" s="199">
        <f>ROUND(I190*H190,2)</f>
        <v>0</v>
      </c>
      <c r="BL190" s="16" t="s">
        <v>122</v>
      </c>
      <c r="BM190" s="198" t="s">
        <v>292</v>
      </c>
    </row>
    <row r="191" spans="1:65" s="2" customFormat="1" ht="33" customHeight="1">
      <c r="A191" s="33"/>
      <c r="B191" s="34"/>
      <c r="C191" s="186" t="s">
        <v>293</v>
      </c>
      <c r="D191" s="186" t="s">
        <v>118</v>
      </c>
      <c r="E191" s="187" t="s">
        <v>294</v>
      </c>
      <c r="F191" s="188" t="s">
        <v>295</v>
      </c>
      <c r="G191" s="189" t="s">
        <v>296</v>
      </c>
      <c r="H191" s="190">
        <v>213</v>
      </c>
      <c r="I191" s="191"/>
      <c r="J191" s="192">
        <f>ROUND(I191*H191,2)</f>
        <v>0</v>
      </c>
      <c r="K191" s="193"/>
      <c r="L191" s="38"/>
      <c r="M191" s="194" t="s">
        <v>1</v>
      </c>
      <c r="N191" s="195" t="s">
        <v>37</v>
      </c>
      <c r="O191" s="70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122</v>
      </c>
      <c r="AT191" s="198" t="s">
        <v>118</v>
      </c>
      <c r="AU191" s="198" t="s">
        <v>81</v>
      </c>
      <c r="AY191" s="16" t="s">
        <v>116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77</v>
      </c>
      <c r="BK191" s="199">
        <f>ROUND(I191*H191,2)</f>
        <v>0</v>
      </c>
      <c r="BL191" s="16" t="s">
        <v>122</v>
      </c>
      <c r="BM191" s="198" t="s">
        <v>297</v>
      </c>
    </row>
    <row r="192" spans="1:65" s="13" customFormat="1" ht="11.25">
      <c r="B192" s="200"/>
      <c r="C192" s="201"/>
      <c r="D192" s="202" t="s">
        <v>159</v>
      </c>
      <c r="E192" s="203" t="s">
        <v>1</v>
      </c>
      <c r="F192" s="204" t="s">
        <v>298</v>
      </c>
      <c r="G192" s="201"/>
      <c r="H192" s="205">
        <v>213</v>
      </c>
      <c r="I192" s="206"/>
      <c r="J192" s="201"/>
      <c r="K192" s="201"/>
      <c r="L192" s="207"/>
      <c r="M192" s="208"/>
      <c r="N192" s="209"/>
      <c r="O192" s="209"/>
      <c r="P192" s="209"/>
      <c r="Q192" s="209"/>
      <c r="R192" s="209"/>
      <c r="S192" s="209"/>
      <c r="T192" s="210"/>
      <c r="AT192" s="211" t="s">
        <v>159</v>
      </c>
      <c r="AU192" s="211" t="s">
        <v>81</v>
      </c>
      <c r="AV192" s="13" t="s">
        <v>81</v>
      </c>
      <c r="AW192" s="13" t="s">
        <v>29</v>
      </c>
      <c r="AX192" s="13" t="s">
        <v>77</v>
      </c>
      <c r="AY192" s="211" t="s">
        <v>116</v>
      </c>
    </row>
    <row r="193" spans="1:65" s="2" customFormat="1" ht="16.5" customHeight="1">
      <c r="A193" s="33"/>
      <c r="B193" s="34"/>
      <c r="C193" s="212" t="s">
        <v>299</v>
      </c>
      <c r="D193" s="212" t="s">
        <v>172</v>
      </c>
      <c r="E193" s="213" t="s">
        <v>300</v>
      </c>
      <c r="F193" s="214" t="s">
        <v>301</v>
      </c>
      <c r="G193" s="215" t="s">
        <v>296</v>
      </c>
      <c r="H193" s="216">
        <v>36.36</v>
      </c>
      <c r="I193" s="217"/>
      <c r="J193" s="218">
        <f>ROUND(I193*H193,2)</f>
        <v>0</v>
      </c>
      <c r="K193" s="219"/>
      <c r="L193" s="220"/>
      <c r="M193" s="221" t="s">
        <v>1</v>
      </c>
      <c r="N193" s="222" t="s">
        <v>37</v>
      </c>
      <c r="O193" s="70"/>
      <c r="P193" s="196">
        <f>O193*H193</f>
        <v>0</v>
      </c>
      <c r="Q193" s="196">
        <v>5.5E-2</v>
      </c>
      <c r="R193" s="196">
        <f>Q193*H193</f>
        <v>1.9998</v>
      </c>
      <c r="S193" s="196">
        <v>0</v>
      </c>
      <c r="T193" s="19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8" t="s">
        <v>146</v>
      </c>
      <c r="AT193" s="198" t="s">
        <v>172</v>
      </c>
      <c r="AU193" s="198" t="s">
        <v>81</v>
      </c>
      <c r="AY193" s="16" t="s">
        <v>116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6" t="s">
        <v>77</v>
      </c>
      <c r="BK193" s="199">
        <f>ROUND(I193*H193,2)</f>
        <v>0</v>
      </c>
      <c r="BL193" s="16" t="s">
        <v>122</v>
      </c>
      <c r="BM193" s="198" t="s">
        <v>302</v>
      </c>
    </row>
    <row r="194" spans="1:65" s="13" customFormat="1" ht="11.25">
      <c r="B194" s="200"/>
      <c r="C194" s="201"/>
      <c r="D194" s="202" t="s">
        <v>159</v>
      </c>
      <c r="E194" s="203" t="s">
        <v>1</v>
      </c>
      <c r="F194" s="204" t="s">
        <v>303</v>
      </c>
      <c r="G194" s="201"/>
      <c r="H194" s="205">
        <v>36.36</v>
      </c>
      <c r="I194" s="206"/>
      <c r="J194" s="201"/>
      <c r="K194" s="201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159</v>
      </c>
      <c r="AU194" s="211" t="s">
        <v>81</v>
      </c>
      <c r="AV194" s="13" t="s">
        <v>81</v>
      </c>
      <c r="AW194" s="13" t="s">
        <v>29</v>
      </c>
      <c r="AX194" s="13" t="s">
        <v>77</v>
      </c>
      <c r="AY194" s="211" t="s">
        <v>116</v>
      </c>
    </row>
    <row r="195" spans="1:65" s="2" customFormat="1" ht="16.5" customHeight="1">
      <c r="A195" s="33"/>
      <c r="B195" s="34"/>
      <c r="C195" s="212" t="s">
        <v>304</v>
      </c>
      <c r="D195" s="212" t="s">
        <v>172</v>
      </c>
      <c r="E195" s="213" t="s">
        <v>305</v>
      </c>
      <c r="F195" s="214" t="s">
        <v>306</v>
      </c>
      <c r="G195" s="215" t="s">
        <v>296</v>
      </c>
      <c r="H195" s="216">
        <v>171.7</v>
      </c>
      <c r="I195" s="217"/>
      <c r="J195" s="218">
        <f>ROUND(I195*H195,2)</f>
        <v>0</v>
      </c>
      <c r="K195" s="219"/>
      <c r="L195" s="220"/>
      <c r="M195" s="221" t="s">
        <v>1</v>
      </c>
      <c r="N195" s="222" t="s">
        <v>37</v>
      </c>
      <c r="O195" s="70"/>
      <c r="P195" s="196">
        <f>O195*H195</f>
        <v>0</v>
      </c>
      <c r="Q195" s="196">
        <v>0.08</v>
      </c>
      <c r="R195" s="196">
        <f>Q195*H195</f>
        <v>13.735999999999999</v>
      </c>
      <c r="S195" s="196">
        <v>0</v>
      </c>
      <c r="T195" s="19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98" t="s">
        <v>146</v>
      </c>
      <c r="AT195" s="198" t="s">
        <v>172</v>
      </c>
      <c r="AU195" s="198" t="s">
        <v>81</v>
      </c>
      <c r="AY195" s="16" t="s">
        <v>116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6" t="s">
        <v>77</v>
      </c>
      <c r="BK195" s="199">
        <f>ROUND(I195*H195,2)</f>
        <v>0</v>
      </c>
      <c r="BL195" s="16" t="s">
        <v>122</v>
      </c>
      <c r="BM195" s="198" t="s">
        <v>307</v>
      </c>
    </row>
    <row r="196" spans="1:65" s="13" customFormat="1" ht="11.25">
      <c r="B196" s="200"/>
      <c r="C196" s="201"/>
      <c r="D196" s="202" t="s">
        <v>159</v>
      </c>
      <c r="E196" s="203" t="s">
        <v>1</v>
      </c>
      <c r="F196" s="204" t="s">
        <v>308</v>
      </c>
      <c r="G196" s="201"/>
      <c r="H196" s="205">
        <v>171.7</v>
      </c>
      <c r="I196" s="206"/>
      <c r="J196" s="201"/>
      <c r="K196" s="201"/>
      <c r="L196" s="207"/>
      <c r="M196" s="208"/>
      <c r="N196" s="209"/>
      <c r="O196" s="209"/>
      <c r="P196" s="209"/>
      <c r="Q196" s="209"/>
      <c r="R196" s="209"/>
      <c r="S196" s="209"/>
      <c r="T196" s="210"/>
      <c r="AT196" s="211" t="s">
        <v>159</v>
      </c>
      <c r="AU196" s="211" t="s">
        <v>81</v>
      </c>
      <c r="AV196" s="13" t="s">
        <v>81</v>
      </c>
      <c r="AW196" s="13" t="s">
        <v>29</v>
      </c>
      <c r="AX196" s="13" t="s">
        <v>77</v>
      </c>
      <c r="AY196" s="211" t="s">
        <v>116</v>
      </c>
    </row>
    <row r="197" spans="1:65" s="2" customFormat="1" ht="21.75" customHeight="1">
      <c r="A197" s="33"/>
      <c r="B197" s="34"/>
      <c r="C197" s="212" t="s">
        <v>309</v>
      </c>
      <c r="D197" s="212" t="s">
        <v>172</v>
      </c>
      <c r="E197" s="213" t="s">
        <v>310</v>
      </c>
      <c r="F197" s="214" t="s">
        <v>311</v>
      </c>
      <c r="G197" s="215" t="s">
        <v>296</v>
      </c>
      <c r="H197" s="216">
        <v>7.07</v>
      </c>
      <c r="I197" s="217"/>
      <c r="J197" s="218">
        <f>ROUND(I197*H197,2)</f>
        <v>0</v>
      </c>
      <c r="K197" s="219"/>
      <c r="L197" s="220"/>
      <c r="M197" s="221" t="s">
        <v>1</v>
      </c>
      <c r="N197" s="222" t="s">
        <v>37</v>
      </c>
      <c r="O197" s="70"/>
      <c r="P197" s="196">
        <f>O197*H197</f>
        <v>0</v>
      </c>
      <c r="Q197" s="196">
        <v>6.5670000000000006E-2</v>
      </c>
      <c r="R197" s="196">
        <f>Q197*H197</f>
        <v>0.46428690000000006</v>
      </c>
      <c r="S197" s="196">
        <v>0</v>
      </c>
      <c r="T197" s="197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8" t="s">
        <v>146</v>
      </c>
      <c r="AT197" s="198" t="s">
        <v>172</v>
      </c>
      <c r="AU197" s="198" t="s">
        <v>81</v>
      </c>
      <c r="AY197" s="16" t="s">
        <v>116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6" t="s">
        <v>77</v>
      </c>
      <c r="BK197" s="199">
        <f>ROUND(I197*H197,2)</f>
        <v>0</v>
      </c>
      <c r="BL197" s="16" t="s">
        <v>122</v>
      </c>
      <c r="BM197" s="198" t="s">
        <v>312</v>
      </c>
    </row>
    <row r="198" spans="1:65" s="13" customFormat="1" ht="11.25">
      <c r="B198" s="200"/>
      <c r="C198" s="201"/>
      <c r="D198" s="202" t="s">
        <v>159</v>
      </c>
      <c r="E198" s="203" t="s">
        <v>1</v>
      </c>
      <c r="F198" s="204" t="s">
        <v>313</v>
      </c>
      <c r="G198" s="201"/>
      <c r="H198" s="205">
        <v>7.07</v>
      </c>
      <c r="I198" s="206"/>
      <c r="J198" s="201"/>
      <c r="K198" s="201"/>
      <c r="L198" s="207"/>
      <c r="M198" s="208"/>
      <c r="N198" s="209"/>
      <c r="O198" s="209"/>
      <c r="P198" s="209"/>
      <c r="Q198" s="209"/>
      <c r="R198" s="209"/>
      <c r="S198" s="209"/>
      <c r="T198" s="210"/>
      <c r="AT198" s="211" t="s">
        <v>159</v>
      </c>
      <c r="AU198" s="211" t="s">
        <v>81</v>
      </c>
      <c r="AV198" s="13" t="s">
        <v>81</v>
      </c>
      <c r="AW198" s="13" t="s">
        <v>29</v>
      </c>
      <c r="AX198" s="13" t="s">
        <v>77</v>
      </c>
      <c r="AY198" s="211" t="s">
        <v>116</v>
      </c>
    </row>
    <row r="199" spans="1:65" s="2" customFormat="1" ht="33" customHeight="1">
      <c r="A199" s="33"/>
      <c r="B199" s="34"/>
      <c r="C199" s="186" t="s">
        <v>314</v>
      </c>
      <c r="D199" s="186" t="s">
        <v>118</v>
      </c>
      <c r="E199" s="187" t="s">
        <v>315</v>
      </c>
      <c r="F199" s="188" t="s">
        <v>316</v>
      </c>
      <c r="G199" s="189" t="s">
        <v>296</v>
      </c>
      <c r="H199" s="190">
        <v>201</v>
      </c>
      <c r="I199" s="191"/>
      <c r="J199" s="192">
        <f>ROUND(I199*H199,2)</f>
        <v>0</v>
      </c>
      <c r="K199" s="193"/>
      <c r="L199" s="38"/>
      <c r="M199" s="194" t="s">
        <v>1</v>
      </c>
      <c r="N199" s="195" t="s">
        <v>37</v>
      </c>
      <c r="O199" s="70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8" t="s">
        <v>122</v>
      </c>
      <c r="AT199" s="198" t="s">
        <v>118</v>
      </c>
      <c r="AU199" s="198" t="s">
        <v>81</v>
      </c>
      <c r="AY199" s="16" t="s">
        <v>116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6" t="s">
        <v>77</v>
      </c>
      <c r="BK199" s="199">
        <f>ROUND(I199*H199,2)</f>
        <v>0</v>
      </c>
      <c r="BL199" s="16" t="s">
        <v>122</v>
      </c>
      <c r="BM199" s="198" t="s">
        <v>317</v>
      </c>
    </row>
    <row r="200" spans="1:65" s="13" customFormat="1" ht="11.25">
      <c r="B200" s="200"/>
      <c r="C200" s="201"/>
      <c r="D200" s="202" t="s">
        <v>159</v>
      </c>
      <c r="E200" s="203" t="s">
        <v>1</v>
      </c>
      <c r="F200" s="204" t="s">
        <v>318</v>
      </c>
      <c r="G200" s="201"/>
      <c r="H200" s="205">
        <v>201</v>
      </c>
      <c r="I200" s="206"/>
      <c r="J200" s="201"/>
      <c r="K200" s="201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159</v>
      </c>
      <c r="AU200" s="211" t="s">
        <v>81</v>
      </c>
      <c r="AV200" s="13" t="s">
        <v>81</v>
      </c>
      <c r="AW200" s="13" t="s">
        <v>29</v>
      </c>
      <c r="AX200" s="13" t="s">
        <v>77</v>
      </c>
      <c r="AY200" s="211" t="s">
        <v>116</v>
      </c>
    </row>
    <row r="201" spans="1:65" s="2" customFormat="1" ht="16.5" customHeight="1">
      <c r="A201" s="33"/>
      <c r="B201" s="34"/>
      <c r="C201" s="212" t="s">
        <v>319</v>
      </c>
      <c r="D201" s="212" t="s">
        <v>172</v>
      </c>
      <c r="E201" s="213" t="s">
        <v>320</v>
      </c>
      <c r="F201" s="214" t="s">
        <v>321</v>
      </c>
      <c r="G201" s="215" t="s">
        <v>296</v>
      </c>
      <c r="H201" s="216">
        <v>20.2</v>
      </c>
      <c r="I201" s="217"/>
      <c r="J201" s="218">
        <f>ROUND(I201*H201,2)</f>
        <v>0</v>
      </c>
      <c r="K201" s="219"/>
      <c r="L201" s="220"/>
      <c r="M201" s="221" t="s">
        <v>1</v>
      </c>
      <c r="N201" s="222" t="s">
        <v>37</v>
      </c>
      <c r="O201" s="70"/>
      <c r="P201" s="196">
        <f>O201*H201</f>
        <v>0</v>
      </c>
      <c r="Q201" s="196">
        <v>5.6120000000000003E-2</v>
      </c>
      <c r="R201" s="196">
        <f>Q201*H201</f>
        <v>1.133624</v>
      </c>
      <c r="S201" s="196">
        <v>0</v>
      </c>
      <c r="T201" s="19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98" t="s">
        <v>146</v>
      </c>
      <c r="AT201" s="198" t="s">
        <v>172</v>
      </c>
      <c r="AU201" s="198" t="s">
        <v>81</v>
      </c>
      <c r="AY201" s="16" t="s">
        <v>116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6" t="s">
        <v>77</v>
      </c>
      <c r="BK201" s="199">
        <f>ROUND(I201*H201,2)</f>
        <v>0</v>
      </c>
      <c r="BL201" s="16" t="s">
        <v>122</v>
      </c>
      <c r="BM201" s="198" t="s">
        <v>322</v>
      </c>
    </row>
    <row r="202" spans="1:65" s="13" customFormat="1" ht="11.25">
      <c r="B202" s="200"/>
      <c r="C202" s="201"/>
      <c r="D202" s="202" t="s">
        <v>159</v>
      </c>
      <c r="E202" s="203" t="s">
        <v>1</v>
      </c>
      <c r="F202" s="204" t="s">
        <v>323</v>
      </c>
      <c r="G202" s="201"/>
      <c r="H202" s="205">
        <v>20.2</v>
      </c>
      <c r="I202" s="206"/>
      <c r="J202" s="201"/>
      <c r="K202" s="201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159</v>
      </c>
      <c r="AU202" s="211" t="s">
        <v>81</v>
      </c>
      <c r="AV202" s="13" t="s">
        <v>81</v>
      </c>
      <c r="AW202" s="13" t="s">
        <v>29</v>
      </c>
      <c r="AX202" s="13" t="s">
        <v>77</v>
      </c>
      <c r="AY202" s="211" t="s">
        <v>116</v>
      </c>
    </row>
    <row r="203" spans="1:65" s="2" customFormat="1" ht="16.5" customHeight="1">
      <c r="A203" s="33"/>
      <c r="B203" s="34"/>
      <c r="C203" s="212" t="s">
        <v>324</v>
      </c>
      <c r="D203" s="212" t="s">
        <v>172</v>
      </c>
      <c r="E203" s="213" t="s">
        <v>325</v>
      </c>
      <c r="F203" s="214" t="s">
        <v>326</v>
      </c>
      <c r="G203" s="215" t="s">
        <v>296</v>
      </c>
      <c r="H203" s="216">
        <v>182.81</v>
      </c>
      <c r="I203" s="217"/>
      <c r="J203" s="218">
        <f>ROUND(I203*H203,2)</f>
        <v>0</v>
      </c>
      <c r="K203" s="219"/>
      <c r="L203" s="220"/>
      <c r="M203" s="221" t="s">
        <v>1</v>
      </c>
      <c r="N203" s="222" t="s">
        <v>37</v>
      </c>
      <c r="O203" s="70"/>
      <c r="P203" s="196">
        <f>O203*H203</f>
        <v>0</v>
      </c>
      <c r="Q203" s="196">
        <v>4.4999999999999998E-2</v>
      </c>
      <c r="R203" s="196">
        <f>Q203*H203</f>
        <v>8.2264499999999998</v>
      </c>
      <c r="S203" s="196">
        <v>0</v>
      </c>
      <c r="T203" s="197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98" t="s">
        <v>146</v>
      </c>
      <c r="AT203" s="198" t="s">
        <v>172</v>
      </c>
      <c r="AU203" s="198" t="s">
        <v>81</v>
      </c>
      <c r="AY203" s="16" t="s">
        <v>116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6" t="s">
        <v>77</v>
      </c>
      <c r="BK203" s="199">
        <f>ROUND(I203*H203,2)</f>
        <v>0</v>
      </c>
      <c r="BL203" s="16" t="s">
        <v>122</v>
      </c>
      <c r="BM203" s="198" t="s">
        <v>327</v>
      </c>
    </row>
    <row r="204" spans="1:65" s="13" customFormat="1" ht="11.25">
      <c r="B204" s="200"/>
      <c r="C204" s="201"/>
      <c r="D204" s="202" t="s">
        <v>159</v>
      </c>
      <c r="E204" s="203" t="s">
        <v>1</v>
      </c>
      <c r="F204" s="204" t="s">
        <v>328</v>
      </c>
      <c r="G204" s="201"/>
      <c r="H204" s="205">
        <v>182.81</v>
      </c>
      <c r="I204" s="206"/>
      <c r="J204" s="201"/>
      <c r="K204" s="201"/>
      <c r="L204" s="207"/>
      <c r="M204" s="208"/>
      <c r="N204" s="209"/>
      <c r="O204" s="209"/>
      <c r="P204" s="209"/>
      <c r="Q204" s="209"/>
      <c r="R204" s="209"/>
      <c r="S204" s="209"/>
      <c r="T204" s="210"/>
      <c r="AT204" s="211" t="s">
        <v>159</v>
      </c>
      <c r="AU204" s="211" t="s">
        <v>81</v>
      </c>
      <c r="AV204" s="13" t="s">
        <v>81</v>
      </c>
      <c r="AW204" s="13" t="s">
        <v>29</v>
      </c>
      <c r="AX204" s="13" t="s">
        <v>77</v>
      </c>
      <c r="AY204" s="211" t="s">
        <v>116</v>
      </c>
    </row>
    <row r="205" spans="1:65" s="2" customFormat="1" ht="21.75" customHeight="1">
      <c r="A205" s="33"/>
      <c r="B205" s="34"/>
      <c r="C205" s="186" t="s">
        <v>329</v>
      </c>
      <c r="D205" s="186" t="s">
        <v>118</v>
      </c>
      <c r="E205" s="187" t="s">
        <v>330</v>
      </c>
      <c r="F205" s="188" t="s">
        <v>331</v>
      </c>
      <c r="G205" s="189" t="s">
        <v>296</v>
      </c>
      <c r="H205" s="190">
        <v>210</v>
      </c>
      <c r="I205" s="191"/>
      <c r="J205" s="192">
        <f>ROUND(I205*H205,2)</f>
        <v>0</v>
      </c>
      <c r="K205" s="193"/>
      <c r="L205" s="38"/>
      <c r="M205" s="194" t="s">
        <v>1</v>
      </c>
      <c r="N205" s="195" t="s">
        <v>37</v>
      </c>
      <c r="O205" s="70"/>
      <c r="P205" s="196">
        <f>O205*H205</f>
        <v>0</v>
      </c>
      <c r="Q205" s="196">
        <v>3.4000000000000002E-4</v>
      </c>
      <c r="R205" s="196">
        <f>Q205*H205</f>
        <v>7.1400000000000005E-2</v>
      </c>
      <c r="S205" s="196">
        <v>0</v>
      </c>
      <c r="T205" s="19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98" t="s">
        <v>122</v>
      </c>
      <c r="AT205" s="198" t="s">
        <v>118</v>
      </c>
      <c r="AU205" s="198" t="s">
        <v>81</v>
      </c>
      <c r="AY205" s="16" t="s">
        <v>116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6" t="s">
        <v>77</v>
      </c>
      <c r="BK205" s="199">
        <f>ROUND(I205*H205,2)</f>
        <v>0</v>
      </c>
      <c r="BL205" s="16" t="s">
        <v>122</v>
      </c>
      <c r="BM205" s="198" t="s">
        <v>332</v>
      </c>
    </row>
    <row r="206" spans="1:65" s="2" customFormat="1" ht="21.75" customHeight="1">
      <c r="A206" s="33"/>
      <c r="B206" s="34"/>
      <c r="C206" s="186" t="s">
        <v>333</v>
      </c>
      <c r="D206" s="186" t="s">
        <v>118</v>
      </c>
      <c r="E206" s="187" t="s">
        <v>334</v>
      </c>
      <c r="F206" s="188" t="s">
        <v>335</v>
      </c>
      <c r="G206" s="189" t="s">
        <v>296</v>
      </c>
      <c r="H206" s="190">
        <v>210</v>
      </c>
      <c r="I206" s="191"/>
      <c r="J206" s="192">
        <f>ROUND(I206*H206,2)</f>
        <v>0</v>
      </c>
      <c r="K206" s="193"/>
      <c r="L206" s="38"/>
      <c r="M206" s="194" t="s">
        <v>1</v>
      </c>
      <c r="N206" s="195" t="s">
        <v>37</v>
      </c>
      <c r="O206" s="70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98" t="s">
        <v>122</v>
      </c>
      <c r="AT206" s="198" t="s">
        <v>118</v>
      </c>
      <c r="AU206" s="198" t="s">
        <v>81</v>
      </c>
      <c r="AY206" s="16" t="s">
        <v>116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6" t="s">
        <v>77</v>
      </c>
      <c r="BK206" s="199">
        <f>ROUND(I206*H206,2)</f>
        <v>0</v>
      </c>
      <c r="BL206" s="16" t="s">
        <v>122</v>
      </c>
      <c r="BM206" s="198" t="s">
        <v>336</v>
      </c>
    </row>
    <row r="207" spans="1:65" s="2" customFormat="1" ht="33" customHeight="1">
      <c r="A207" s="33"/>
      <c r="B207" s="34"/>
      <c r="C207" s="186" t="s">
        <v>337</v>
      </c>
      <c r="D207" s="186" t="s">
        <v>118</v>
      </c>
      <c r="E207" s="187" t="s">
        <v>338</v>
      </c>
      <c r="F207" s="188" t="s">
        <v>339</v>
      </c>
      <c r="G207" s="189" t="s">
        <v>296</v>
      </c>
      <c r="H207" s="190">
        <v>26</v>
      </c>
      <c r="I207" s="191"/>
      <c r="J207" s="192">
        <f>ROUND(I207*H207,2)</f>
        <v>0</v>
      </c>
      <c r="K207" s="193"/>
      <c r="L207" s="38"/>
      <c r="M207" s="194" t="s">
        <v>1</v>
      </c>
      <c r="N207" s="195" t="s">
        <v>37</v>
      </c>
      <c r="O207" s="70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98" t="s">
        <v>122</v>
      </c>
      <c r="AT207" s="198" t="s">
        <v>118</v>
      </c>
      <c r="AU207" s="198" t="s">
        <v>81</v>
      </c>
      <c r="AY207" s="16" t="s">
        <v>116</v>
      </c>
      <c r="BE207" s="199">
        <f>IF(N207="základní",J207,0)</f>
        <v>0</v>
      </c>
      <c r="BF207" s="199">
        <f>IF(N207="snížená",J207,0)</f>
        <v>0</v>
      </c>
      <c r="BG207" s="199">
        <f>IF(N207="zákl. přenesená",J207,0)</f>
        <v>0</v>
      </c>
      <c r="BH207" s="199">
        <f>IF(N207="sníž. přenesená",J207,0)</f>
        <v>0</v>
      </c>
      <c r="BI207" s="199">
        <f>IF(N207="nulová",J207,0)</f>
        <v>0</v>
      </c>
      <c r="BJ207" s="16" t="s">
        <v>77</v>
      </c>
      <c r="BK207" s="199">
        <f>ROUND(I207*H207,2)</f>
        <v>0</v>
      </c>
      <c r="BL207" s="16" t="s">
        <v>122</v>
      </c>
      <c r="BM207" s="198" t="s">
        <v>340</v>
      </c>
    </row>
    <row r="208" spans="1:65" s="12" customFormat="1" ht="22.9" customHeight="1">
      <c r="B208" s="170"/>
      <c r="C208" s="171"/>
      <c r="D208" s="172" t="s">
        <v>71</v>
      </c>
      <c r="E208" s="184" t="s">
        <v>341</v>
      </c>
      <c r="F208" s="184" t="s">
        <v>342</v>
      </c>
      <c r="G208" s="171"/>
      <c r="H208" s="171"/>
      <c r="I208" s="174"/>
      <c r="J208" s="185">
        <f>BK208</f>
        <v>0</v>
      </c>
      <c r="K208" s="171"/>
      <c r="L208" s="176"/>
      <c r="M208" s="177"/>
      <c r="N208" s="178"/>
      <c r="O208" s="178"/>
      <c r="P208" s="179">
        <f>SUM(P209:P222)</f>
        <v>0</v>
      </c>
      <c r="Q208" s="178"/>
      <c r="R208" s="179">
        <f>SUM(R209:R222)</f>
        <v>0</v>
      </c>
      <c r="S208" s="178"/>
      <c r="T208" s="180">
        <f>SUM(T209:T222)</f>
        <v>0</v>
      </c>
      <c r="AR208" s="181" t="s">
        <v>77</v>
      </c>
      <c r="AT208" s="182" t="s">
        <v>71</v>
      </c>
      <c r="AU208" s="182" t="s">
        <v>77</v>
      </c>
      <c r="AY208" s="181" t="s">
        <v>116</v>
      </c>
      <c r="BK208" s="183">
        <f>SUM(BK209:BK222)</f>
        <v>0</v>
      </c>
    </row>
    <row r="209" spans="1:65" s="2" customFormat="1" ht="21.75" customHeight="1">
      <c r="A209" s="33"/>
      <c r="B209" s="34"/>
      <c r="C209" s="186" t="s">
        <v>343</v>
      </c>
      <c r="D209" s="186" t="s">
        <v>118</v>
      </c>
      <c r="E209" s="187" t="s">
        <v>344</v>
      </c>
      <c r="F209" s="188" t="s">
        <v>345</v>
      </c>
      <c r="G209" s="189" t="s">
        <v>175</v>
      </c>
      <c r="H209" s="190">
        <v>75.34</v>
      </c>
      <c r="I209" s="191"/>
      <c r="J209" s="192">
        <f>ROUND(I209*H209,2)</f>
        <v>0</v>
      </c>
      <c r="K209" s="193"/>
      <c r="L209" s="38"/>
      <c r="M209" s="194" t="s">
        <v>1</v>
      </c>
      <c r="N209" s="195" t="s">
        <v>37</v>
      </c>
      <c r="O209" s="70"/>
      <c r="P209" s="196">
        <f>O209*H209</f>
        <v>0</v>
      </c>
      <c r="Q209" s="196">
        <v>0</v>
      </c>
      <c r="R209" s="196">
        <f>Q209*H209</f>
        <v>0</v>
      </c>
      <c r="S209" s="196">
        <v>0</v>
      </c>
      <c r="T209" s="19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8" t="s">
        <v>122</v>
      </c>
      <c r="AT209" s="198" t="s">
        <v>118</v>
      </c>
      <c r="AU209" s="198" t="s">
        <v>81</v>
      </c>
      <c r="AY209" s="16" t="s">
        <v>116</v>
      </c>
      <c r="BE209" s="199">
        <f>IF(N209="základní",J209,0)</f>
        <v>0</v>
      </c>
      <c r="BF209" s="199">
        <f>IF(N209="snížená",J209,0)</f>
        <v>0</v>
      </c>
      <c r="BG209" s="199">
        <f>IF(N209="zákl. přenesená",J209,0)</f>
        <v>0</v>
      </c>
      <c r="BH209" s="199">
        <f>IF(N209="sníž. přenesená",J209,0)</f>
        <v>0</v>
      </c>
      <c r="BI209" s="199">
        <f>IF(N209="nulová",J209,0)</f>
        <v>0</v>
      </c>
      <c r="BJ209" s="16" t="s">
        <v>77</v>
      </c>
      <c r="BK209" s="199">
        <f>ROUND(I209*H209,2)</f>
        <v>0</v>
      </c>
      <c r="BL209" s="16" t="s">
        <v>122</v>
      </c>
      <c r="BM209" s="198" t="s">
        <v>346</v>
      </c>
    </row>
    <row r="210" spans="1:65" s="13" customFormat="1" ht="11.25">
      <c r="B210" s="200"/>
      <c r="C210" s="201"/>
      <c r="D210" s="202" t="s">
        <v>159</v>
      </c>
      <c r="E210" s="203" t="s">
        <v>1</v>
      </c>
      <c r="F210" s="204" t="s">
        <v>347</v>
      </c>
      <c r="G210" s="201"/>
      <c r="H210" s="205">
        <v>75.34</v>
      </c>
      <c r="I210" s="206"/>
      <c r="J210" s="201"/>
      <c r="K210" s="201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159</v>
      </c>
      <c r="AU210" s="211" t="s">
        <v>81</v>
      </c>
      <c r="AV210" s="13" t="s">
        <v>81</v>
      </c>
      <c r="AW210" s="13" t="s">
        <v>29</v>
      </c>
      <c r="AX210" s="13" t="s">
        <v>77</v>
      </c>
      <c r="AY210" s="211" t="s">
        <v>116</v>
      </c>
    </row>
    <row r="211" spans="1:65" s="2" customFormat="1" ht="21.75" customHeight="1">
      <c r="A211" s="33"/>
      <c r="B211" s="34"/>
      <c r="C211" s="186" t="s">
        <v>348</v>
      </c>
      <c r="D211" s="186" t="s">
        <v>118</v>
      </c>
      <c r="E211" s="187" t="s">
        <v>349</v>
      </c>
      <c r="F211" s="188" t="s">
        <v>350</v>
      </c>
      <c r="G211" s="189" t="s">
        <v>175</v>
      </c>
      <c r="H211" s="190">
        <v>678.06</v>
      </c>
      <c r="I211" s="191"/>
      <c r="J211" s="192">
        <f>ROUND(I211*H211,2)</f>
        <v>0</v>
      </c>
      <c r="K211" s="193"/>
      <c r="L211" s="38"/>
      <c r="M211" s="194" t="s">
        <v>1</v>
      </c>
      <c r="N211" s="195" t="s">
        <v>37</v>
      </c>
      <c r="O211" s="70"/>
      <c r="P211" s="196">
        <f>O211*H211</f>
        <v>0</v>
      </c>
      <c r="Q211" s="196">
        <v>0</v>
      </c>
      <c r="R211" s="196">
        <f>Q211*H211</f>
        <v>0</v>
      </c>
      <c r="S211" s="196">
        <v>0</v>
      </c>
      <c r="T211" s="19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98" t="s">
        <v>122</v>
      </c>
      <c r="AT211" s="198" t="s">
        <v>118</v>
      </c>
      <c r="AU211" s="198" t="s">
        <v>81</v>
      </c>
      <c r="AY211" s="16" t="s">
        <v>116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6" t="s">
        <v>77</v>
      </c>
      <c r="BK211" s="199">
        <f>ROUND(I211*H211,2)</f>
        <v>0</v>
      </c>
      <c r="BL211" s="16" t="s">
        <v>122</v>
      </c>
      <c r="BM211" s="198" t="s">
        <v>351</v>
      </c>
    </row>
    <row r="212" spans="1:65" s="13" customFormat="1" ht="11.25">
      <c r="B212" s="200"/>
      <c r="C212" s="201"/>
      <c r="D212" s="202" t="s">
        <v>159</v>
      </c>
      <c r="E212" s="203" t="s">
        <v>1</v>
      </c>
      <c r="F212" s="204" t="s">
        <v>352</v>
      </c>
      <c r="G212" s="201"/>
      <c r="H212" s="205">
        <v>678.06</v>
      </c>
      <c r="I212" s="206"/>
      <c r="J212" s="201"/>
      <c r="K212" s="201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159</v>
      </c>
      <c r="AU212" s="211" t="s">
        <v>81</v>
      </c>
      <c r="AV212" s="13" t="s">
        <v>81</v>
      </c>
      <c r="AW212" s="13" t="s">
        <v>29</v>
      </c>
      <c r="AX212" s="13" t="s">
        <v>77</v>
      </c>
      <c r="AY212" s="211" t="s">
        <v>116</v>
      </c>
    </row>
    <row r="213" spans="1:65" s="2" customFormat="1" ht="21.75" customHeight="1">
      <c r="A213" s="33"/>
      <c r="B213" s="34"/>
      <c r="C213" s="186" t="s">
        <v>353</v>
      </c>
      <c r="D213" s="186" t="s">
        <v>118</v>
      </c>
      <c r="E213" s="187" t="s">
        <v>354</v>
      </c>
      <c r="F213" s="188" t="s">
        <v>355</v>
      </c>
      <c r="G213" s="189" t="s">
        <v>175</v>
      </c>
      <c r="H213" s="190">
        <v>41.603999999999999</v>
      </c>
      <c r="I213" s="191"/>
      <c r="J213" s="192">
        <f>ROUND(I213*H213,2)</f>
        <v>0</v>
      </c>
      <c r="K213" s="193"/>
      <c r="L213" s="38"/>
      <c r="M213" s="194" t="s">
        <v>1</v>
      </c>
      <c r="N213" s="195" t="s">
        <v>37</v>
      </c>
      <c r="O213" s="70"/>
      <c r="P213" s="196">
        <f>O213*H213</f>
        <v>0</v>
      </c>
      <c r="Q213" s="196">
        <v>0</v>
      </c>
      <c r="R213" s="196">
        <f>Q213*H213</f>
        <v>0</v>
      </c>
      <c r="S213" s="196">
        <v>0</v>
      </c>
      <c r="T213" s="197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8" t="s">
        <v>122</v>
      </c>
      <c r="AT213" s="198" t="s">
        <v>118</v>
      </c>
      <c r="AU213" s="198" t="s">
        <v>81</v>
      </c>
      <c r="AY213" s="16" t="s">
        <v>116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6" t="s">
        <v>77</v>
      </c>
      <c r="BK213" s="199">
        <f>ROUND(I213*H213,2)</f>
        <v>0</v>
      </c>
      <c r="BL213" s="16" t="s">
        <v>122</v>
      </c>
      <c r="BM213" s="198" t="s">
        <v>356</v>
      </c>
    </row>
    <row r="214" spans="1:65" s="13" customFormat="1" ht="11.25">
      <c r="B214" s="200"/>
      <c r="C214" s="201"/>
      <c r="D214" s="202" t="s">
        <v>159</v>
      </c>
      <c r="E214" s="203" t="s">
        <v>1</v>
      </c>
      <c r="F214" s="204" t="s">
        <v>357</v>
      </c>
      <c r="G214" s="201"/>
      <c r="H214" s="205">
        <v>41.603999999999999</v>
      </c>
      <c r="I214" s="206"/>
      <c r="J214" s="201"/>
      <c r="K214" s="201"/>
      <c r="L214" s="207"/>
      <c r="M214" s="208"/>
      <c r="N214" s="209"/>
      <c r="O214" s="209"/>
      <c r="P214" s="209"/>
      <c r="Q214" s="209"/>
      <c r="R214" s="209"/>
      <c r="S214" s="209"/>
      <c r="T214" s="210"/>
      <c r="AT214" s="211" t="s">
        <v>159</v>
      </c>
      <c r="AU214" s="211" t="s">
        <v>81</v>
      </c>
      <c r="AV214" s="13" t="s">
        <v>81</v>
      </c>
      <c r="AW214" s="13" t="s">
        <v>29</v>
      </c>
      <c r="AX214" s="13" t="s">
        <v>77</v>
      </c>
      <c r="AY214" s="211" t="s">
        <v>116</v>
      </c>
    </row>
    <row r="215" spans="1:65" s="2" customFormat="1" ht="21.75" customHeight="1">
      <c r="A215" s="33"/>
      <c r="B215" s="34"/>
      <c r="C215" s="186" t="s">
        <v>358</v>
      </c>
      <c r="D215" s="186" t="s">
        <v>118</v>
      </c>
      <c r="E215" s="187" t="s">
        <v>359</v>
      </c>
      <c r="F215" s="188" t="s">
        <v>360</v>
      </c>
      <c r="G215" s="189" t="s">
        <v>175</v>
      </c>
      <c r="H215" s="190">
        <v>374.43599999999998</v>
      </c>
      <c r="I215" s="191"/>
      <c r="J215" s="192">
        <f>ROUND(I215*H215,2)</f>
        <v>0</v>
      </c>
      <c r="K215" s="193"/>
      <c r="L215" s="38"/>
      <c r="M215" s="194" t="s">
        <v>1</v>
      </c>
      <c r="N215" s="195" t="s">
        <v>37</v>
      </c>
      <c r="O215" s="70"/>
      <c r="P215" s="196">
        <f>O215*H215</f>
        <v>0</v>
      </c>
      <c r="Q215" s="196">
        <v>0</v>
      </c>
      <c r="R215" s="196">
        <f>Q215*H215</f>
        <v>0</v>
      </c>
      <c r="S215" s="196">
        <v>0</v>
      </c>
      <c r="T215" s="197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98" t="s">
        <v>122</v>
      </c>
      <c r="AT215" s="198" t="s">
        <v>118</v>
      </c>
      <c r="AU215" s="198" t="s">
        <v>81</v>
      </c>
      <c r="AY215" s="16" t="s">
        <v>116</v>
      </c>
      <c r="BE215" s="199">
        <f>IF(N215="základní",J215,0)</f>
        <v>0</v>
      </c>
      <c r="BF215" s="199">
        <f>IF(N215="snížená",J215,0)</f>
        <v>0</v>
      </c>
      <c r="BG215" s="199">
        <f>IF(N215="zákl. přenesená",J215,0)</f>
        <v>0</v>
      </c>
      <c r="BH215" s="199">
        <f>IF(N215="sníž. přenesená",J215,0)</f>
        <v>0</v>
      </c>
      <c r="BI215" s="199">
        <f>IF(N215="nulová",J215,0)</f>
        <v>0</v>
      </c>
      <c r="BJ215" s="16" t="s">
        <v>77</v>
      </c>
      <c r="BK215" s="199">
        <f>ROUND(I215*H215,2)</f>
        <v>0</v>
      </c>
      <c r="BL215" s="16" t="s">
        <v>122</v>
      </c>
      <c r="BM215" s="198" t="s">
        <v>361</v>
      </c>
    </row>
    <row r="216" spans="1:65" s="13" customFormat="1" ht="11.25">
      <c r="B216" s="200"/>
      <c r="C216" s="201"/>
      <c r="D216" s="202" t="s">
        <v>159</v>
      </c>
      <c r="E216" s="203" t="s">
        <v>1</v>
      </c>
      <c r="F216" s="204" t="s">
        <v>362</v>
      </c>
      <c r="G216" s="201"/>
      <c r="H216" s="205">
        <v>374.43599999999998</v>
      </c>
      <c r="I216" s="206"/>
      <c r="J216" s="201"/>
      <c r="K216" s="201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159</v>
      </c>
      <c r="AU216" s="211" t="s">
        <v>81</v>
      </c>
      <c r="AV216" s="13" t="s">
        <v>81</v>
      </c>
      <c r="AW216" s="13" t="s">
        <v>29</v>
      </c>
      <c r="AX216" s="13" t="s">
        <v>77</v>
      </c>
      <c r="AY216" s="211" t="s">
        <v>116</v>
      </c>
    </row>
    <row r="217" spans="1:65" s="2" customFormat="1" ht="33" customHeight="1">
      <c r="A217" s="33"/>
      <c r="B217" s="34"/>
      <c r="C217" s="186" t="s">
        <v>363</v>
      </c>
      <c r="D217" s="186" t="s">
        <v>118</v>
      </c>
      <c r="E217" s="187" t="s">
        <v>364</v>
      </c>
      <c r="F217" s="188" t="s">
        <v>365</v>
      </c>
      <c r="G217" s="189" t="s">
        <v>175</v>
      </c>
      <c r="H217" s="190">
        <v>6.82</v>
      </c>
      <c r="I217" s="191"/>
      <c r="J217" s="192">
        <f>ROUND(I217*H217,2)</f>
        <v>0</v>
      </c>
      <c r="K217" s="193"/>
      <c r="L217" s="38"/>
      <c r="M217" s="194" t="s">
        <v>1</v>
      </c>
      <c r="N217" s="195" t="s">
        <v>37</v>
      </c>
      <c r="O217" s="70"/>
      <c r="P217" s="196">
        <f>O217*H217</f>
        <v>0</v>
      </c>
      <c r="Q217" s="196">
        <v>0</v>
      </c>
      <c r="R217" s="196">
        <f>Q217*H217</f>
        <v>0</v>
      </c>
      <c r="S217" s="196">
        <v>0</v>
      </c>
      <c r="T217" s="197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98" t="s">
        <v>122</v>
      </c>
      <c r="AT217" s="198" t="s">
        <v>118</v>
      </c>
      <c r="AU217" s="198" t="s">
        <v>81</v>
      </c>
      <c r="AY217" s="16" t="s">
        <v>116</v>
      </c>
      <c r="BE217" s="199">
        <f>IF(N217="základní",J217,0)</f>
        <v>0</v>
      </c>
      <c r="BF217" s="199">
        <f>IF(N217="snížená",J217,0)</f>
        <v>0</v>
      </c>
      <c r="BG217" s="199">
        <f>IF(N217="zákl. přenesená",J217,0)</f>
        <v>0</v>
      </c>
      <c r="BH217" s="199">
        <f>IF(N217="sníž. přenesená",J217,0)</f>
        <v>0</v>
      </c>
      <c r="BI217" s="199">
        <f>IF(N217="nulová",J217,0)</f>
        <v>0</v>
      </c>
      <c r="BJ217" s="16" t="s">
        <v>77</v>
      </c>
      <c r="BK217" s="199">
        <f>ROUND(I217*H217,2)</f>
        <v>0</v>
      </c>
      <c r="BL217" s="16" t="s">
        <v>122</v>
      </c>
      <c r="BM217" s="198" t="s">
        <v>366</v>
      </c>
    </row>
    <row r="218" spans="1:65" s="13" customFormat="1" ht="11.25">
      <c r="B218" s="200"/>
      <c r="C218" s="201"/>
      <c r="D218" s="202" t="s">
        <v>159</v>
      </c>
      <c r="E218" s="203" t="s">
        <v>1</v>
      </c>
      <c r="F218" s="204" t="s">
        <v>367</v>
      </c>
      <c r="G218" s="201"/>
      <c r="H218" s="205">
        <v>6.82</v>
      </c>
      <c r="I218" s="206"/>
      <c r="J218" s="201"/>
      <c r="K218" s="201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159</v>
      </c>
      <c r="AU218" s="211" t="s">
        <v>81</v>
      </c>
      <c r="AV218" s="13" t="s">
        <v>81</v>
      </c>
      <c r="AW218" s="13" t="s">
        <v>29</v>
      </c>
      <c r="AX218" s="13" t="s">
        <v>77</v>
      </c>
      <c r="AY218" s="211" t="s">
        <v>116</v>
      </c>
    </row>
    <row r="219" spans="1:65" s="2" customFormat="1" ht="33" customHeight="1">
      <c r="A219" s="33"/>
      <c r="B219" s="34"/>
      <c r="C219" s="186" t="s">
        <v>368</v>
      </c>
      <c r="D219" s="186" t="s">
        <v>118</v>
      </c>
      <c r="E219" s="187" t="s">
        <v>369</v>
      </c>
      <c r="F219" s="188" t="s">
        <v>370</v>
      </c>
      <c r="G219" s="189" t="s">
        <v>175</v>
      </c>
      <c r="H219" s="190">
        <v>34.783999999999999</v>
      </c>
      <c r="I219" s="191"/>
      <c r="J219" s="192">
        <f>ROUND(I219*H219,2)</f>
        <v>0</v>
      </c>
      <c r="K219" s="193"/>
      <c r="L219" s="38"/>
      <c r="M219" s="194" t="s">
        <v>1</v>
      </c>
      <c r="N219" s="195" t="s">
        <v>37</v>
      </c>
      <c r="O219" s="70"/>
      <c r="P219" s="196">
        <f>O219*H219</f>
        <v>0</v>
      </c>
      <c r="Q219" s="196">
        <v>0</v>
      </c>
      <c r="R219" s="196">
        <f>Q219*H219</f>
        <v>0</v>
      </c>
      <c r="S219" s="196">
        <v>0</v>
      </c>
      <c r="T219" s="197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8" t="s">
        <v>122</v>
      </c>
      <c r="AT219" s="198" t="s">
        <v>118</v>
      </c>
      <c r="AU219" s="198" t="s">
        <v>81</v>
      </c>
      <c r="AY219" s="16" t="s">
        <v>116</v>
      </c>
      <c r="BE219" s="199">
        <f>IF(N219="základní",J219,0)</f>
        <v>0</v>
      </c>
      <c r="BF219" s="199">
        <f>IF(N219="snížená",J219,0)</f>
        <v>0</v>
      </c>
      <c r="BG219" s="199">
        <f>IF(N219="zákl. přenesená",J219,0)</f>
        <v>0</v>
      </c>
      <c r="BH219" s="199">
        <f>IF(N219="sníž. přenesená",J219,0)</f>
        <v>0</v>
      </c>
      <c r="BI219" s="199">
        <f>IF(N219="nulová",J219,0)</f>
        <v>0</v>
      </c>
      <c r="BJ219" s="16" t="s">
        <v>77</v>
      </c>
      <c r="BK219" s="199">
        <f>ROUND(I219*H219,2)</f>
        <v>0</v>
      </c>
      <c r="BL219" s="16" t="s">
        <v>122</v>
      </c>
      <c r="BM219" s="198" t="s">
        <v>371</v>
      </c>
    </row>
    <row r="220" spans="1:65" s="13" customFormat="1" ht="11.25">
      <c r="B220" s="200"/>
      <c r="C220" s="201"/>
      <c r="D220" s="202" t="s">
        <v>159</v>
      </c>
      <c r="E220" s="203" t="s">
        <v>1</v>
      </c>
      <c r="F220" s="204" t="s">
        <v>372</v>
      </c>
      <c r="G220" s="201"/>
      <c r="H220" s="205">
        <v>34.783999999999999</v>
      </c>
      <c r="I220" s="206"/>
      <c r="J220" s="201"/>
      <c r="K220" s="201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159</v>
      </c>
      <c r="AU220" s="211" t="s">
        <v>81</v>
      </c>
      <c r="AV220" s="13" t="s">
        <v>81</v>
      </c>
      <c r="AW220" s="13" t="s">
        <v>29</v>
      </c>
      <c r="AX220" s="13" t="s">
        <v>77</v>
      </c>
      <c r="AY220" s="211" t="s">
        <v>116</v>
      </c>
    </row>
    <row r="221" spans="1:65" s="2" customFormat="1" ht="21.75" customHeight="1">
      <c r="A221" s="33"/>
      <c r="B221" s="34"/>
      <c r="C221" s="186" t="s">
        <v>373</v>
      </c>
      <c r="D221" s="186" t="s">
        <v>118</v>
      </c>
      <c r="E221" s="187" t="s">
        <v>374</v>
      </c>
      <c r="F221" s="188" t="s">
        <v>180</v>
      </c>
      <c r="G221" s="189" t="s">
        <v>175</v>
      </c>
      <c r="H221" s="190">
        <v>75.34</v>
      </c>
      <c r="I221" s="191"/>
      <c r="J221" s="192">
        <f>ROUND(I221*H221,2)</f>
        <v>0</v>
      </c>
      <c r="K221" s="193"/>
      <c r="L221" s="38"/>
      <c r="M221" s="194" t="s">
        <v>1</v>
      </c>
      <c r="N221" s="195" t="s">
        <v>37</v>
      </c>
      <c r="O221" s="70"/>
      <c r="P221" s="196">
        <f>O221*H221</f>
        <v>0</v>
      </c>
      <c r="Q221" s="196">
        <v>0</v>
      </c>
      <c r="R221" s="196">
        <f>Q221*H221</f>
        <v>0</v>
      </c>
      <c r="S221" s="196">
        <v>0</v>
      </c>
      <c r="T221" s="197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98" t="s">
        <v>122</v>
      </c>
      <c r="AT221" s="198" t="s">
        <v>118</v>
      </c>
      <c r="AU221" s="198" t="s">
        <v>81</v>
      </c>
      <c r="AY221" s="16" t="s">
        <v>116</v>
      </c>
      <c r="BE221" s="199">
        <f>IF(N221="základní",J221,0)</f>
        <v>0</v>
      </c>
      <c r="BF221" s="199">
        <f>IF(N221="snížená",J221,0)</f>
        <v>0</v>
      </c>
      <c r="BG221" s="199">
        <f>IF(N221="zákl. přenesená",J221,0)</f>
        <v>0</v>
      </c>
      <c r="BH221" s="199">
        <f>IF(N221="sníž. přenesená",J221,0)</f>
        <v>0</v>
      </c>
      <c r="BI221" s="199">
        <f>IF(N221="nulová",J221,0)</f>
        <v>0</v>
      </c>
      <c r="BJ221" s="16" t="s">
        <v>77</v>
      </c>
      <c r="BK221" s="199">
        <f>ROUND(I221*H221,2)</f>
        <v>0</v>
      </c>
      <c r="BL221" s="16" t="s">
        <v>122</v>
      </c>
      <c r="BM221" s="198" t="s">
        <v>375</v>
      </c>
    </row>
    <row r="222" spans="1:65" s="13" customFormat="1" ht="11.25">
      <c r="B222" s="200"/>
      <c r="C222" s="201"/>
      <c r="D222" s="202" t="s">
        <v>159</v>
      </c>
      <c r="E222" s="203" t="s">
        <v>1</v>
      </c>
      <c r="F222" s="204" t="s">
        <v>347</v>
      </c>
      <c r="G222" s="201"/>
      <c r="H222" s="205">
        <v>75.34</v>
      </c>
      <c r="I222" s="206"/>
      <c r="J222" s="201"/>
      <c r="K222" s="201"/>
      <c r="L222" s="207"/>
      <c r="M222" s="208"/>
      <c r="N222" s="209"/>
      <c r="O222" s="209"/>
      <c r="P222" s="209"/>
      <c r="Q222" s="209"/>
      <c r="R222" s="209"/>
      <c r="S222" s="209"/>
      <c r="T222" s="210"/>
      <c r="AT222" s="211" t="s">
        <v>159</v>
      </c>
      <c r="AU222" s="211" t="s">
        <v>81</v>
      </c>
      <c r="AV222" s="13" t="s">
        <v>81</v>
      </c>
      <c r="AW222" s="13" t="s">
        <v>29</v>
      </c>
      <c r="AX222" s="13" t="s">
        <v>77</v>
      </c>
      <c r="AY222" s="211" t="s">
        <v>116</v>
      </c>
    </row>
    <row r="223" spans="1:65" s="12" customFormat="1" ht="22.9" customHeight="1">
      <c r="B223" s="170"/>
      <c r="C223" s="171"/>
      <c r="D223" s="172" t="s">
        <v>71</v>
      </c>
      <c r="E223" s="184" t="s">
        <v>376</v>
      </c>
      <c r="F223" s="184" t="s">
        <v>377</v>
      </c>
      <c r="G223" s="171"/>
      <c r="H223" s="171"/>
      <c r="I223" s="174"/>
      <c r="J223" s="185">
        <f>BK223</f>
        <v>0</v>
      </c>
      <c r="K223" s="171"/>
      <c r="L223" s="176"/>
      <c r="M223" s="177"/>
      <c r="N223" s="178"/>
      <c r="O223" s="178"/>
      <c r="P223" s="179">
        <f>P224</f>
        <v>0</v>
      </c>
      <c r="Q223" s="178"/>
      <c r="R223" s="179">
        <f>R224</f>
        <v>0</v>
      </c>
      <c r="S223" s="178"/>
      <c r="T223" s="180">
        <f>T224</f>
        <v>0</v>
      </c>
      <c r="AR223" s="181" t="s">
        <v>77</v>
      </c>
      <c r="AT223" s="182" t="s">
        <v>71</v>
      </c>
      <c r="AU223" s="182" t="s">
        <v>77</v>
      </c>
      <c r="AY223" s="181" t="s">
        <v>116</v>
      </c>
      <c r="BK223" s="183">
        <f>BK224</f>
        <v>0</v>
      </c>
    </row>
    <row r="224" spans="1:65" s="2" customFormat="1" ht="21.75" customHeight="1">
      <c r="A224" s="33"/>
      <c r="B224" s="34"/>
      <c r="C224" s="186" t="s">
        <v>165</v>
      </c>
      <c r="D224" s="186" t="s">
        <v>118</v>
      </c>
      <c r="E224" s="187" t="s">
        <v>378</v>
      </c>
      <c r="F224" s="188" t="s">
        <v>379</v>
      </c>
      <c r="G224" s="189" t="s">
        <v>175</v>
      </c>
      <c r="H224" s="190">
        <v>75.798000000000002</v>
      </c>
      <c r="I224" s="191"/>
      <c r="J224" s="192">
        <f>ROUND(I224*H224,2)</f>
        <v>0</v>
      </c>
      <c r="K224" s="193"/>
      <c r="L224" s="38"/>
      <c r="M224" s="234" t="s">
        <v>1</v>
      </c>
      <c r="N224" s="235" t="s">
        <v>37</v>
      </c>
      <c r="O224" s="236"/>
      <c r="P224" s="237">
        <f>O224*H224</f>
        <v>0</v>
      </c>
      <c r="Q224" s="237">
        <v>0</v>
      </c>
      <c r="R224" s="237">
        <f>Q224*H224</f>
        <v>0</v>
      </c>
      <c r="S224" s="237">
        <v>0</v>
      </c>
      <c r="T224" s="238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122</v>
      </c>
      <c r="AT224" s="198" t="s">
        <v>118</v>
      </c>
      <c r="AU224" s="198" t="s">
        <v>81</v>
      </c>
      <c r="AY224" s="16" t="s">
        <v>116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77</v>
      </c>
      <c r="BK224" s="199">
        <f>ROUND(I224*H224,2)</f>
        <v>0</v>
      </c>
      <c r="BL224" s="16" t="s">
        <v>122</v>
      </c>
      <c r="BM224" s="198" t="s">
        <v>380</v>
      </c>
    </row>
    <row r="225" spans="1:31" s="2" customFormat="1" ht="6.95" customHeight="1">
      <c r="A225" s="33"/>
      <c r="B225" s="53"/>
      <c r="C225" s="54"/>
      <c r="D225" s="54"/>
      <c r="E225" s="54"/>
      <c r="F225" s="54"/>
      <c r="G225" s="54"/>
      <c r="H225" s="54"/>
      <c r="I225" s="54"/>
      <c r="J225" s="54"/>
      <c r="K225" s="54"/>
      <c r="L225" s="38"/>
      <c r="M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</row>
  </sheetData>
  <sheetProtection algorithmName="SHA-512" hashValue="lMHTVLQQPhUMl/IsV6pSmLeHTvtlRdJaZfcFdGMwmfbsIR5jlhJvTF9PoydC2hFjSHdsTc9Q+utrjdzGrMOfyg==" saltValue="zOM/60i5xiqY8NFoqAIW3cqfFOQvMVri+oWTPsEm77CxSdpMI25FDhz5JLtkWesdQq7CPHLjwAfg2gsSkdAUfg==" spinCount="100000" sheet="1" objects="1" scenarios="1" formatColumns="0" formatRows="0" autoFilter="0"/>
  <autoFilter ref="C121:K22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topLeftCell="A176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83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5" customHeight="1">
      <c r="B4" s="19"/>
      <c r="D4" s="109" t="s">
        <v>87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0" t="str">
        <f>'Rekapitulace stavby'!K6</f>
        <v>Chodník podél silnice III/3248 v obci Činěves</v>
      </c>
      <c r="F7" s="281"/>
      <c r="G7" s="281"/>
      <c r="H7" s="281"/>
      <c r="L7" s="19"/>
    </row>
    <row r="8" spans="1:46" s="2" customFormat="1" ht="12" customHeight="1">
      <c r="A8" s="33"/>
      <c r="B8" s="38"/>
      <c r="C8" s="33"/>
      <c r="D8" s="111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2" t="s">
        <v>381</v>
      </c>
      <c r="F9" s="283"/>
      <c r="G9" s="283"/>
      <c r="H9" s="28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25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26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4" t="str">
        <f>'Rekapitulace stavby'!E14</f>
        <v>Vyplň údaj</v>
      </c>
      <c r="F18" s="285"/>
      <c r="G18" s="285"/>
      <c r="H18" s="285"/>
      <c r="I18" s="111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28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25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25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6" t="s">
        <v>1</v>
      </c>
      <c r="F27" s="286"/>
      <c r="G27" s="286"/>
      <c r="H27" s="28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32</v>
      </c>
      <c r="E30" s="33"/>
      <c r="F30" s="33"/>
      <c r="G30" s="33"/>
      <c r="H30" s="33"/>
      <c r="I30" s="33"/>
      <c r="J30" s="119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34</v>
      </c>
      <c r="G32" s="33"/>
      <c r="H32" s="33"/>
      <c r="I32" s="120" t="s">
        <v>33</v>
      </c>
      <c r="J32" s="120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36</v>
      </c>
      <c r="E33" s="111" t="s">
        <v>37</v>
      </c>
      <c r="F33" s="122">
        <f>ROUND((SUM(BE122:BE196)),  2)</f>
        <v>0</v>
      </c>
      <c r="G33" s="33"/>
      <c r="H33" s="33"/>
      <c r="I33" s="123">
        <v>0.21</v>
      </c>
      <c r="J33" s="122">
        <f>ROUND(((SUM(BE122:BE196))*I33),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38</v>
      </c>
      <c r="F34" s="122">
        <f>ROUND((SUM(BF122:BF196)),  2)</f>
        <v>0</v>
      </c>
      <c r="G34" s="33"/>
      <c r="H34" s="33"/>
      <c r="I34" s="123">
        <v>0.15</v>
      </c>
      <c r="J34" s="122">
        <f>ROUND(((SUM(BF122:BF196))*I34),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39</v>
      </c>
      <c r="F35" s="122">
        <f>ROUND((SUM(BG122:BG196)),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40</v>
      </c>
      <c r="F36" s="122">
        <f>ROUND((SUM(BH122:BH196)),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41</v>
      </c>
      <c r="F37" s="122">
        <f>ROUND((SUM(BI122:BI196)),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45</v>
      </c>
      <c r="E50" s="132"/>
      <c r="F50" s="132"/>
      <c r="G50" s="131" t="s">
        <v>46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47</v>
      </c>
      <c r="E61" s="134"/>
      <c r="F61" s="135" t="s">
        <v>48</v>
      </c>
      <c r="G61" s="133" t="s">
        <v>47</v>
      </c>
      <c r="H61" s="134"/>
      <c r="I61" s="134"/>
      <c r="J61" s="136" t="s">
        <v>48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49</v>
      </c>
      <c r="E65" s="137"/>
      <c r="F65" s="137"/>
      <c r="G65" s="131" t="s">
        <v>50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47</v>
      </c>
      <c r="E76" s="134"/>
      <c r="F76" s="135" t="s">
        <v>48</v>
      </c>
      <c r="G76" s="133" t="s">
        <v>47</v>
      </c>
      <c r="H76" s="134"/>
      <c r="I76" s="134"/>
      <c r="J76" s="136" t="s">
        <v>48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Chodník podél silnice III/3248 v obci Činěves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8" t="str">
        <f>E9</f>
        <v>2 - oprava dešťové kanalizace</v>
      </c>
      <c r="F87" s="289"/>
      <c r="G87" s="289"/>
      <c r="H87" s="28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91</v>
      </c>
      <c r="D94" s="143"/>
      <c r="E94" s="143"/>
      <c r="F94" s="143"/>
      <c r="G94" s="143"/>
      <c r="H94" s="143"/>
      <c r="I94" s="143"/>
      <c r="J94" s="144" t="s">
        <v>92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93</v>
      </c>
      <c r="D96" s="35"/>
      <c r="E96" s="35"/>
      <c r="F96" s="35"/>
      <c r="G96" s="35"/>
      <c r="H96" s="35"/>
      <c r="I96" s="35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94</v>
      </c>
    </row>
    <row r="97" spans="1:31" s="9" customFormat="1" ht="24.95" customHeight="1">
      <c r="B97" s="146"/>
      <c r="C97" s="147"/>
      <c r="D97" s="148" t="s">
        <v>95</v>
      </c>
      <c r="E97" s="149"/>
      <c r="F97" s="149"/>
      <c r="G97" s="149"/>
      <c r="H97" s="149"/>
      <c r="I97" s="149"/>
      <c r="J97" s="150">
        <f>J123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96</v>
      </c>
      <c r="E98" s="155"/>
      <c r="F98" s="155"/>
      <c r="G98" s="155"/>
      <c r="H98" s="155"/>
      <c r="I98" s="155"/>
      <c r="J98" s="156">
        <f>J124</f>
        <v>0</v>
      </c>
      <c r="K98" s="153"/>
      <c r="L98" s="157"/>
    </row>
    <row r="99" spans="1:31" s="10" customFormat="1" ht="19.899999999999999" customHeight="1">
      <c r="B99" s="152"/>
      <c r="C99" s="153"/>
      <c r="D99" s="154" t="s">
        <v>382</v>
      </c>
      <c r="E99" s="155"/>
      <c r="F99" s="155"/>
      <c r="G99" s="155"/>
      <c r="H99" s="155"/>
      <c r="I99" s="155"/>
      <c r="J99" s="156">
        <f>J157</f>
        <v>0</v>
      </c>
      <c r="K99" s="153"/>
      <c r="L99" s="157"/>
    </row>
    <row r="100" spans="1:31" s="10" customFormat="1" ht="19.899999999999999" customHeight="1">
      <c r="B100" s="152"/>
      <c r="C100" s="153"/>
      <c r="D100" s="154" t="s">
        <v>383</v>
      </c>
      <c r="E100" s="155"/>
      <c r="F100" s="155"/>
      <c r="G100" s="155"/>
      <c r="H100" s="155"/>
      <c r="I100" s="155"/>
      <c r="J100" s="156">
        <f>J165</f>
        <v>0</v>
      </c>
      <c r="K100" s="153"/>
      <c r="L100" s="157"/>
    </row>
    <row r="101" spans="1:31" s="10" customFormat="1" ht="19.899999999999999" customHeight="1">
      <c r="B101" s="152"/>
      <c r="C101" s="153"/>
      <c r="D101" s="154" t="s">
        <v>98</v>
      </c>
      <c r="E101" s="155"/>
      <c r="F101" s="155"/>
      <c r="G101" s="155"/>
      <c r="H101" s="155"/>
      <c r="I101" s="155"/>
      <c r="J101" s="156">
        <f>J189</f>
        <v>0</v>
      </c>
      <c r="K101" s="153"/>
      <c r="L101" s="157"/>
    </row>
    <row r="102" spans="1:31" s="10" customFormat="1" ht="19.899999999999999" customHeight="1">
      <c r="B102" s="152"/>
      <c r="C102" s="153"/>
      <c r="D102" s="154" t="s">
        <v>100</v>
      </c>
      <c r="E102" s="155"/>
      <c r="F102" s="155"/>
      <c r="G102" s="155"/>
      <c r="H102" s="155"/>
      <c r="I102" s="155"/>
      <c r="J102" s="156">
        <f>J195</f>
        <v>0</v>
      </c>
      <c r="K102" s="153"/>
      <c r="L102" s="157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101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87" t="str">
        <f>E7</f>
        <v>Chodník podél silnice III/3248 v obci Činěves</v>
      </c>
      <c r="F112" s="288"/>
      <c r="G112" s="288"/>
      <c r="H112" s="288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88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8" t="str">
        <f>E9</f>
        <v>2 - oprava dešťové kanalizace</v>
      </c>
      <c r="F114" s="289"/>
      <c r="G114" s="289"/>
      <c r="H114" s="289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20</v>
      </c>
      <c r="D116" s="35"/>
      <c r="E116" s="35"/>
      <c r="F116" s="26" t="str">
        <f>F12</f>
        <v xml:space="preserve"> </v>
      </c>
      <c r="G116" s="35"/>
      <c r="H116" s="35"/>
      <c r="I116" s="28" t="s">
        <v>22</v>
      </c>
      <c r="J116" s="65">
        <f>IF(J12="","",J12)</f>
        <v>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E15</f>
        <v xml:space="preserve"> </v>
      </c>
      <c r="G118" s="35"/>
      <c r="H118" s="35"/>
      <c r="I118" s="28" t="s">
        <v>28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26</v>
      </c>
      <c r="D119" s="35"/>
      <c r="E119" s="35"/>
      <c r="F119" s="26" t="str">
        <f>IF(E18="","",E18)</f>
        <v>Vyplň údaj</v>
      </c>
      <c r="G119" s="35"/>
      <c r="H119" s="35"/>
      <c r="I119" s="28" t="s">
        <v>30</v>
      </c>
      <c r="J119" s="31" t="str">
        <f>E24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58"/>
      <c r="B121" s="159"/>
      <c r="C121" s="160" t="s">
        <v>102</v>
      </c>
      <c r="D121" s="161" t="s">
        <v>57</v>
      </c>
      <c r="E121" s="161" t="s">
        <v>53</v>
      </c>
      <c r="F121" s="161" t="s">
        <v>54</v>
      </c>
      <c r="G121" s="161" t="s">
        <v>103</v>
      </c>
      <c r="H121" s="161" t="s">
        <v>104</v>
      </c>
      <c r="I121" s="161" t="s">
        <v>105</v>
      </c>
      <c r="J121" s="162" t="s">
        <v>92</v>
      </c>
      <c r="K121" s="163" t="s">
        <v>106</v>
      </c>
      <c r="L121" s="164"/>
      <c r="M121" s="74" t="s">
        <v>1</v>
      </c>
      <c r="N121" s="75" t="s">
        <v>36</v>
      </c>
      <c r="O121" s="75" t="s">
        <v>107</v>
      </c>
      <c r="P121" s="75" t="s">
        <v>108</v>
      </c>
      <c r="Q121" s="75" t="s">
        <v>109</v>
      </c>
      <c r="R121" s="75" t="s">
        <v>110</v>
      </c>
      <c r="S121" s="75" t="s">
        <v>111</v>
      </c>
      <c r="T121" s="76" t="s">
        <v>112</v>
      </c>
      <c r="U121" s="158"/>
      <c r="V121" s="158"/>
      <c r="W121" s="158"/>
      <c r="X121" s="158"/>
      <c r="Y121" s="158"/>
      <c r="Z121" s="158"/>
      <c r="AA121" s="158"/>
      <c r="AB121" s="158"/>
      <c r="AC121" s="158"/>
      <c r="AD121" s="158"/>
      <c r="AE121" s="158"/>
    </row>
    <row r="122" spans="1:65" s="2" customFormat="1" ht="22.9" customHeight="1">
      <c r="A122" s="33"/>
      <c r="B122" s="34"/>
      <c r="C122" s="81" t="s">
        <v>113</v>
      </c>
      <c r="D122" s="35"/>
      <c r="E122" s="35"/>
      <c r="F122" s="35"/>
      <c r="G122" s="35"/>
      <c r="H122" s="35"/>
      <c r="I122" s="35"/>
      <c r="J122" s="165">
        <f>BK122</f>
        <v>0</v>
      </c>
      <c r="K122" s="35"/>
      <c r="L122" s="38"/>
      <c r="M122" s="77"/>
      <c r="N122" s="166"/>
      <c r="O122" s="78"/>
      <c r="P122" s="167">
        <f>P123</f>
        <v>0</v>
      </c>
      <c r="Q122" s="78"/>
      <c r="R122" s="167">
        <f>R123</f>
        <v>9.4293800000000001</v>
      </c>
      <c r="S122" s="78"/>
      <c r="T122" s="168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71</v>
      </c>
      <c r="AU122" s="16" t="s">
        <v>94</v>
      </c>
      <c r="BK122" s="169">
        <f>BK123</f>
        <v>0</v>
      </c>
    </row>
    <row r="123" spans="1:65" s="12" customFormat="1" ht="25.9" customHeight="1">
      <c r="B123" s="170"/>
      <c r="C123" s="171"/>
      <c r="D123" s="172" t="s">
        <v>71</v>
      </c>
      <c r="E123" s="173" t="s">
        <v>114</v>
      </c>
      <c r="F123" s="173" t="s">
        <v>115</v>
      </c>
      <c r="G123" s="171"/>
      <c r="H123" s="171"/>
      <c r="I123" s="174"/>
      <c r="J123" s="175">
        <f>BK123</f>
        <v>0</v>
      </c>
      <c r="K123" s="171"/>
      <c r="L123" s="176"/>
      <c r="M123" s="177"/>
      <c r="N123" s="178"/>
      <c r="O123" s="178"/>
      <c r="P123" s="179">
        <f>P124+P157+P165+P189+P195</f>
        <v>0</v>
      </c>
      <c r="Q123" s="178"/>
      <c r="R123" s="179">
        <f>R124+R157+R165+R189+R195</f>
        <v>9.4293800000000001</v>
      </c>
      <c r="S123" s="178"/>
      <c r="T123" s="180">
        <f>T124+T157+T165+T189+T195</f>
        <v>0</v>
      </c>
      <c r="AR123" s="181" t="s">
        <v>77</v>
      </c>
      <c r="AT123" s="182" t="s">
        <v>71</v>
      </c>
      <c r="AU123" s="182" t="s">
        <v>72</v>
      </c>
      <c r="AY123" s="181" t="s">
        <v>116</v>
      </c>
      <c r="BK123" s="183">
        <f>BK124+BK157+BK165+BK189+BK195</f>
        <v>0</v>
      </c>
    </row>
    <row r="124" spans="1:65" s="12" customFormat="1" ht="22.9" customHeight="1">
      <c r="B124" s="170"/>
      <c r="C124" s="171"/>
      <c r="D124" s="172" t="s">
        <v>71</v>
      </c>
      <c r="E124" s="184" t="s">
        <v>77</v>
      </c>
      <c r="F124" s="184" t="s">
        <v>117</v>
      </c>
      <c r="G124" s="171"/>
      <c r="H124" s="171"/>
      <c r="I124" s="174"/>
      <c r="J124" s="185">
        <f>BK124</f>
        <v>0</v>
      </c>
      <c r="K124" s="171"/>
      <c r="L124" s="176"/>
      <c r="M124" s="177"/>
      <c r="N124" s="178"/>
      <c r="O124" s="178"/>
      <c r="P124" s="179">
        <f>SUM(P125:P156)</f>
        <v>0</v>
      </c>
      <c r="Q124" s="178"/>
      <c r="R124" s="179">
        <f>SUM(R125:R156)</f>
        <v>0.29520000000000002</v>
      </c>
      <c r="S124" s="178"/>
      <c r="T124" s="180">
        <f>SUM(T125:T156)</f>
        <v>0</v>
      </c>
      <c r="AR124" s="181" t="s">
        <v>77</v>
      </c>
      <c r="AT124" s="182" t="s">
        <v>71</v>
      </c>
      <c r="AU124" s="182" t="s">
        <v>77</v>
      </c>
      <c r="AY124" s="181" t="s">
        <v>116</v>
      </c>
      <c r="BK124" s="183">
        <f>SUM(BK125:BK156)</f>
        <v>0</v>
      </c>
    </row>
    <row r="125" spans="1:65" s="2" customFormat="1" ht="16.5" customHeight="1">
      <c r="A125" s="33"/>
      <c r="B125" s="34"/>
      <c r="C125" s="186" t="s">
        <v>77</v>
      </c>
      <c r="D125" s="186" t="s">
        <v>118</v>
      </c>
      <c r="E125" s="187" t="s">
        <v>384</v>
      </c>
      <c r="F125" s="188" t="s">
        <v>385</v>
      </c>
      <c r="G125" s="189" t="s">
        <v>296</v>
      </c>
      <c r="H125" s="190">
        <v>3</v>
      </c>
      <c r="I125" s="191"/>
      <c r="J125" s="192">
        <f>ROUND(I125*H125,2)</f>
        <v>0</v>
      </c>
      <c r="K125" s="193"/>
      <c r="L125" s="38"/>
      <c r="M125" s="194" t="s">
        <v>1</v>
      </c>
      <c r="N125" s="195" t="s">
        <v>37</v>
      </c>
      <c r="O125" s="70"/>
      <c r="P125" s="196">
        <f>O125*H125</f>
        <v>0</v>
      </c>
      <c r="Q125" s="196">
        <v>3.6900000000000002E-2</v>
      </c>
      <c r="R125" s="196">
        <f>Q125*H125</f>
        <v>0.11070000000000001</v>
      </c>
      <c r="S125" s="196">
        <v>0</v>
      </c>
      <c r="T125" s="19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122</v>
      </c>
      <c r="AT125" s="198" t="s">
        <v>118</v>
      </c>
      <c r="AU125" s="198" t="s">
        <v>81</v>
      </c>
      <c r="AY125" s="16" t="s">
        <v>116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77</v>
      </c>
      <c r="BK125" s="199">
        <f>ROUND(I125*H125,2)</f>
        <v>0</v>
      </c>
      <c r="BL125" s="16" t="s">
        <v>122</v>
      </c>
      <c r="BM125" s="198" t="s">
        <v>386</v>
      </c>
    </row>
    <row r="126" spans="1:65" s="2" customFormat="1" ht="21.75" customHeight="1">
      <c r="A126" s="33"/>
      <c r="B126" s="34"/>
      <c r="C126" s="186" t="s">
        <v>81</v>
      </c>
      <c r="D126" s="186" t="s">
        <v>118</v>
      </c>
      <c r="E126" s="187" t="s">
        <v>387</v>
      </c>
      <c r="F126" s="188" t="s">
        <v>388</v>
      </c>
      <c r="G126" s="189" t="s">
        <v>296</v>
      </c>
      <c r="H126" s="190">
        <v>5</v>
      </c>
      <c r="I126" s="191"/>
      <c r="J126" s="192">
        <f>ROUND(I126*H126,2)</f>
        <v>0</v>
      </c>
      <c r="K126" s="193"/>
      <c r="L126" s="38"/>
      <c r="M126" s="194" t="s">
        <v>1</v>
      </c>
      <c r="N126" s="195" t="s">
        <v>37</v>
      </c>
      <c r="O126" s="70"/>
      <c r="P126" s="196">
        <f>O126*H126</f>
        <v>0</v>
      </c>
      <c r="Q126" s="196">
        <v>3.6900000000000002E-2</v>
      </c>
      <c r="R126" s="196">
        <f>Q126*H126</f>
        <v>0.1845</v>
      </c>
      <c r="S126" s="196">
        <v>0</v>
      </c>
      <c r="T126" s="19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122</v>
      </c>
      <c r="AT126" s="198" t="s">
        <v>118</v>
      </c>
      <c r="AU126" s="198" t="s">
        <v>81</v>
      </c>
      <c r="AY126" s="16" t="s">
        <v>116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6" t="s">
        <v>77</v>
      </c>
      <c r="BK126" s="199">
        <f>ROUND(I126*H126,2)</f>
        <v>0</v>
      </c>
      <c r="BL126" s="16" t="s">
        <v>122</v>
      </c>
      <c r="BM126" s="198" t="s">
        <v>389</v>
      </c>
    </row>
    <row r="127" spans="1:65" s="2" customFormat="1" ht="21.75" customHeight="1">
      <c r="A127" s="33"/>
      <c r="B127" s="34"/>
      <c r="C127" s="186" t="s">
        <v>84</v>
      </c>
      <c r="D127" s="186" t="s">
        <v>118</v>
      </c>
      <c r="E127" s="187" t="s">
        <v>390</v>
      </c>
      <c r="F127" s="188" t="s">
        <v>391</v>
      </c>
      <c r="G127" s="189" t="s">
        <v>157</v>
      </c>
      <c r="H127" s="190">
        <v>8</v>
      </c>
      <c r="I127" s="191"/>
      <c r="J127" s="192">
        <f>ROUND(I127*H127,2)</f>
        <v>0</v>
      </c>
      <c r="K127" s="193"/>
      <c r="L127" s="38"/>
      <c r="M127" s="194" t="s">
        <v>1</v>
      </c>
      <c r="N127" s="195" t="s">
        <v>37</v>
      </c>
      <c r="O127" s="70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122</v>
      </c>
      <c r="AT127" s="198" t="s">
        <v>118</v>
      </c>
      <c r="AU127" s="198" t="s">
        <v>81</v>
      </c>
      <c r="AY127" s="16" t="s">
        <v>116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6" t="s">
        <v>77</v>
      </c>
      <c r="BK127" s="199">
        <f>ROUND(I127*H127,2)</f>
        <v>0</v>
      </c>
      <c r="BL127" s="16" t="s">
        <v>122</v>
      </c>
      <c r="BM127" s="198" t="s">
        <v>392</v>
      </c>
    </row>
    <row r="128" spans="1:65" s="2" customFormat="1" ht="33" customHeight="1">
      <c r="A128" s="33"/>
      <c r="B128" s="34"/>
      <c r="C128" s="186" t="s">
        <v>122</v>
      </c>
      <c r="D128" s="186" t="s">
        <v>118</v>
      </c>
      <c r="E128" s="187" t="s">
        <v>393</v>
      </c>
      <c r="F128" s="188" t="s">
        <v>394</v>
      </c>
      <c r="G128" s="189" t="s">
        <v>157</v>
      </c>
      <c r="H128" s="190">
        <v>5.6619999999999999</v>
      </c>
      <c r="I128" s="191"/>
      <c r="J128" s="192">
        <f>ROUND(I128*H128,2)</f>
        <v>0</v>
      </c>
      <c r="K128" s="193"/>
      <c r="L128" s="38"/>
      <c r="M128" s="194" t="s">
        <v>1</v>
      </c>
      <c r="N128" s="195" t="s">
        <v>37</v>
      </c>
      <c r="O128" s="70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122</v>
      </c>
      <c r="AT128" s="198" t="s">
        <v>118</v>
      </c>
      <c r="AU128" s="198" t="s">
        <v>81</v>
      </c>
      <c r="AY128" s="16" t="s">
        <v>116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6" t="s">
        <v>77</v>
      </c>
      <c r="BK128" s="199">
        <f>ROUND(I128*H128,2)</f>
        <v>0</v>
      </c>
      <c r="BL128" s="16" t="s">
        <v>122</v>
      </c>
      <c r="BM128" s="198" t="s">
        <v>395</v>
      </c>
    </row>
    <row r="129" spans="1:65" s="13" customFormat="1" ht="11.25">
      <c r="B129" s="200"/>
      <c r="C129" s="201"/>
      <c r="D129" s="202" t="s">
        <v>159</v>
      </c>
      <c r="E129" s="203" t="s">
        <v>1</v>
      </c>
      <c r="F129" s="204" t="s">
        <v>396</v>
      </c>
      <c r="G129" s="201"/>
      <c r="H129" s="205">
        <v>3.0619999999999998</v>
      </c>
      <c r="I129" s="206"/>
      <c r="J129" s="201"/>
      <c r="K129" s="201"/>
      <c r="L129" s="207"/>
      <c r="M129" s="208"/>
      <c r="N129" s="209"/>
      <c r="O129" s="209"/>
      <c r="P129" s="209"/>
      <c r="Q129" s="209"/>
      <c r="R129" s="209"/>
      <c r="S129" s="209"/>
      <c r="T129" s="210"/>
      <c r="AT129" s="211" t="s">
        <v>159</v>
      </c>
      <c r="AU129" s="211" t="s">
        <v>81</v>
      </c>
      <c r="AV129" s="13" t="s">
        <v>81</v>
      </c>
      <c r="AW129" s="13" t="s">
        <v>29</v>
      </c>
      <c r="AX129" s="13" t="s">
        <v>72</v>
      </c>
      <c r="AY129" s="211" t="s">
        <v>116</v>
      </c>
    </row>
    <row r="130" spans="1:65" s="13" customFormat="1" ht="11.25">
      <c r="B130" s="200"/>
      <c r="C130" s="201"/>
      <c r="D130" s="202" t="s">
        <v>159</v>
      </c>
      <c r="E130" s="203" t="s">
        <v>1</v>
      </c>
      <c r="F130" s="204" t="s">
        <v>397</v>
      </c>
      <c r="G130" s="201"/>
      <c r="H130" s="205">
        <v>2.6</v>
      </c>
      <c r="I130" s="206"/>
      <c r="J130" s="201"/>
      <c r="K130" s="201"/>
      <c r="L130" s="207"/>
      <c r="M130" s="208"/>
      <c r="N130" s="209"/>
      <c r="O130" s="209"/>
      <c r="P130" s="209"/>
      <c r="Q130" s="209"/>
      <c r="R130" s="209"/>
      <c r="S130" s="209"/>
      <c r="T130" s="210"/>
      <c r="AT130" s="211" t="s">
        <v>159</v>
      </c>
      <c r="AU130" s="211" t="s">
        <v>81</v>
      </c>
      <c r="AV130" s="13" t="s">
        <v>81</v>
      </c>
      <c r="AW130" s="13" t="s">
        <v>29</v>
      </c>
      <c r="AX130" s="13" t="s">
        <v>72</v>
      </c>
      <c r="AY130" s="211" t="s">
        <v>116</v>
      </c>
    </row>
    <row r="131" spans="1:65" s="14" customFormat="1" ht="11.25">
      <c r="B131" s="223"/>
      <c r="C131" s="224"/>
      <c r="D131" s="202" t="s">
        <v>159</v>
      </c>
      <c r="E131" s="225" t="s">
        <v>1</v>
      </c>
      <c r="F131" s="226" t="s">
        <v>226</v>
      </c>
      <c r="G131" s="224"/>
      <c r="H131" s="227">
        <v>5.6619999999999999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AT131" s="233" t="s">
        <v>159</v>
      </c>
      <c r="AU131" s="233" t="s">
        <v>81</v>
      </c>
      <c r="AV131" s="14" t="s">
        <v>122</v>
      </c>
      <c r="AW131" s="14" t="s">
        <v>29</v>
      </c>
      <c r="AX131" s="14" t="s">
        <v>77</v>
      </c>
      <c r="AY131" s="233" t="s">
        <v>116</v>
      </c>
    </row>
    <row r="132" spans="1:65" s="2" customFormat="1" ht="33" customHeight="1">
      <c r="A132" s="33"/>
      <c r="B132" s="34"/>
      <c r="C132" s="186" t="s">
        <v>134</v>
      </c>
      <c r="D132" s="186" t="s">
        <v>118</v>
      </c>
      <c r="E132" s="187" t="s">
        <v>398</v>
      </c>
      <c r="F132" s="188" t="s">
        <v>399</v>
      </c>
      <c r="G132" s="189" t="s">
        <v>157</v>
      </c>
      <c r="H132" s="190">
        <v>49.14</v>
      </c>
      <c r="I132" s="191"/>
      <c r="J132" s="192">
        <f>ROUND(I132*H132,2)</f>
        <v>0</v>
      </c>
      <c r="K132" s="193"/>
      <c r="L132" s="38"/>
      <c r="M132" s="194" t="s">
        <v>1</v>
      </c>
      <c r="N132" s="195" t="s">
        <v>37</v>
      </c>
      <c r="O132" s="70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8" t="s">
        <v>122</v>
      </c>
      <c r="AT132" s="198" t="s">
        <v>118</v>
      </c>
      <c r="AU132" s="198" t="s">
        <v>81</v>
      </c>
      <c r="AY132" s="16" t="s">
        <v>116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6" t="s">
        <v>77</v>
      </c>
      <c r="BK132" s="199">
        <f>ROUND(I132*H132,2)</f>
        <v>0</v>
      </c>
      <c r="BL132" s="16" t="s">
        <v>122</v>
      </c>
      <c r="BM132" s="198" t="s">
        <v>400</v>
      </c>
    </row>
    <row r="133" spans="1:65" s="13" customFormat="1" ht="11.25">
      <c r="B133" s="200"/>
      <c r="C133" s="201"/>
      <c r="D133" s="202" t="s">
        <v>159</v>
      </c>
      <c r="E133" s="203" t="s">
        <v>1</v>
      </c>
      <c r="F133" s="204" t="s">
        <v>401</v>
      </c>
      <c r="G133" s="201"/>
      <c r="H133" s="205">
        <v>16.64</v>
      </c>
      <c r="I133" s="206"/>
      <c r="J133" s="201"/>
      <c r="K133" s="201"/>
      <c r="L133" s="207"/>
      <c r="M133" s="208"/>
      <c r="N133" s="209"/>
      <c r="O133" s="209"/>
      <c r="P133" s="209"/>
      <c r="Q133" s="209"/>
      <c r="R133" s="209"/>
      <c r="S133" s="209"/>
      <c r="T133" s="210"/>
      <c r="AT133" s="211" t="s">
        <v>159</v>
      </c>
      <c r="AU133" s="211" t="s">
        <v>81</v>
      </c>
      <c r="AV133" s="13" t="s">
        <v>81</v>
      </c>
      <c r="AW133" s="13" t="s">
        <v>29</v>
      </c>
      <c r="AX133" s="13" t="s">
        <v>72</v>
      </c>
      <c r="AY133" s="211" t="s">
        <v>116</v>
      </c>
    </row>
    <row r="134" spans="1:65" s="13" customFormat="1" ht="11.25">
      <c r="B134" s="200"/>
      <c r="C134" s="201"/>
      <c r="D134" s="202" t="s">
        <v>159</v>
      </c>
      <c r="E134" s="203" t="s">
        <v>1</v>
      </c>
      <c r="F134" s="204" t="s">
        <v>402</v>
      </c>
      <c r="G134" s="201"/>
      <c r="H134" s="205">
        <v>32.5</v>
      </c>
      <c r="I134" s="206"/>
      <c r="J134" s="201"/>
      <c r="K134" s="201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159</v>
      </c>
      <c r="AU134" s="211" t="s">
        <v>81</v>
      </c>
      <c r="AV134" s="13" t="s">
        <v>81</v>
      </c>
      <c r="AW134" s="13" t="s">
        <v>29</v>
      </c>
      <c r="AX134" s="13" t="s">
        <v>72</v>
      </c>
      <c r="AY134" s="211" t="s">
        <v>116</v>
      </c>
    </row>
    <row r="135" spans="1:65" s="14" customFormat="1" ht="11.25">
      <c r="B135" s="223"/>
      <c r="C135" s="224"/>
      <c r="D135" s="202" t="s">
        <v>159</v>
      </c>
      <c r="E135" s="225" t="s">
        <v>1</v>
      </c>
      <c r="F135" s="226" t="s">
        <v>226</v>
      </c>
      <c r="G135" s="224"/>
      <c r="H135" s="227">
        <v>49.14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AT135" s="233" t="s">
        <v>159</v>
      </c>
      <c r="AU135" s="233" t="s">
        <v>81</v>
      </c>
      <c r="AV135" s="14" t="s">
        <v>122</v>
      </c>
      <c r="AW135" s="14" t="s">
        <v>29</v>
      </c>
      <c r="AX135" s="14" t="s">
        <v>77</v>
      </c>
      <c r="AY135" s="233" t="s">
        <v>116</v>
      </c>
    </row>
    <row r="136" spans="1:65" s="2" customFormat="1" ht="33" customHeight="1">
      <c r="A136" s="33"/>
      <c r="B136" s="34"/>
      <c r="C136" s="186" t="s">
        <v>138</v>
      </c>
      <c r="D136" s="186" t="s">
        <v>118</v>
      </c>
      <c r="E136" s="187" t="s">
        <v>162</v>
      </c>
      <c r="F136" s="188" t="s">
        <v>163</v>
      </c>
      <c r="G136" s="189" t="s">
        <v>157</v>
      </c>
      <c r="H136" s="190">
        <v>30.202000000000002</v>
      </c>
      <c r="I136" s="191"/>
      <c r="J136" s="192">
        <f>ROUND(I136*H136,2)</f>
        <v>0</v>
      </c>
      <c r="K136" s="193"/>
      <c r="L136" s="38"/>
      <c r="M136" s="194" t="s">
        <v>1</v>
      </c>
      <c r="N136" s="195" t="s">
        <v>37</v>
      </c>
      <c r="O136" s="70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8" t="s">
        <v>122</v>
      </c>
      <c r="AT136" s="198" t="s">
        <v>118</v>
      </c>
      <c r="AU136" s="198" t="s">
        <v>81</v>
      </c>
      <c r="AY136" s="16" t="s">
        <v>116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6" t="s">
        <v>77</v>
      </c>
      <c r="BK136" s="199">
        <f>ROUND(I136*H136,2)</f>
        <v>0</v>
      </c>
      <c r="BL136" s="16" t="s">
        <v>122</v>
      </c>
      <c r="BM136" s="198" t="s">
        <v>403</v>
      </c>
    </row>
    <row r="137" spans="1:65" s="13" customFormat="1" ht="11.25">
      <c r="B137" s="200"/>
      <c r="C137" s="201"/>
      <c r="D137" s="202" t="s">
        <v>159</v>
      </c>
      <c r="E137" s="203" t="s">
        <v>1</v>
      </c>
      <c r="F137" s="204" t="s">
        <v>404</v>
      </c>
      <c r="G137" s="201"/>
      <c r="H137" s="205">
        <v>7.04</v>
      </c>
      <c r="I137" s="206"/>
      <c r="J137" s="201"/>
      <c r="K137" s="201"/>
      <c r="L137" s="207"/>
      <c r="M137" s="208"/>
      <c r="N137" s="209"/>
      <c r="O137" s="209"/>
      <c r="P137" s="209"/>
      <c r="Q137" s="209"/>
      <c r="R137" s="209"/>
      <c r="S137" s="209"/>
      <c r="T137" s="210"/>
      <c r="AT137" s="211" t="s">
        <v>159</v>
      </c>
      <c r="AU137" s="211" t="s">
        <v>81</v>
      </c>
      <c r="AV137" s="13" t="s">
        <v>81</v>
      </c>
      <c r="AW137" s="13" t="s">
        <v>29</v>
      </c>
      <c r="AX137" s="13" t="s">
        <v>72</v>
      </c>
      <c r="AY137" s="211" t="s">
        <v>116</v>
      </c>
    </row>
    <row r="138" spans="1:65" s="13" customFormat="1" ht="11.25">
      <c r="B138" s="200"/>
      <c r="C138" s="201"/>
      <c r="D138" s="202" t="s">
        <v>159</v>
      </c>
      <c r="E138" s="203" t="s">
        <v>1</v>
      </c>
      <c r="F138" s="204" t="s">
        <v>405</v>
      </c>
      <c r="G138" s="201"/>
      <c r="H138" s="205">
        <v>17.5</v>
      </c>
      <c r="I138" s="206"/>
      <c r="J138" s="201"/>
      <c r="K138" s="201"/>
      <c r="L138" s="207"/>
      <c r="M138" s="208"/>
      <c r="N138" s="209"/>
      <c r="O138" s="209"/>
      <c r="P138" s="209"/>
      <c r="Q138" s="209"/>
      <c r="R138" s="209"/>
      <c r="S138" s="209"/>
      <c r="T138" s="210"/>
      <c r="AT138" s="211" t="s">
        <v>159</v>
      </c>
      <c r="AU138" s="211" t="s">
        <v>81</v>
      </c>
      <c r="AV138" s="13" t="s">
        <v>81</v>
      </c>
      <c r="AW138" s="13" t="s">
        <v>29</v>
      </c>
      <c r="AX138" s="13" t="s">
        <v>72</v>
      </c>
      <c r="AY138" s="211" t="s">
        <v>116</v>
      </c>
    </row>
    <row r="139" spans="1:65" s="13" customFormat="1" ht="11.25">
      <c r="B139" s="200"/>
      <c r="C139" s="201"/>
      <c r="D139" s="202" t="s">
        <v>159</v>
      </c>
      <c r="E139" s="203" t="s">
        <v>1</v>
      </c>
      <c r="F139" s="204" t="s">
        <v>406</v>
      </c>
      <c r="G139" s="201"/>
      <c r="H139" s="205">
        <v>5.6619999999999999</v>
      </c>
      <c r="I139" s="206"/>
      <c r="J139" s="201"/>
      <c r="K139" s="201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159</v>
      </c>
      <c r="AU139" s="211" t="s">
        <v>81</v>
      </c>
      <c r="AV139" s="13" t="s">
        <v>81</v>
      </c>
      <c r="AW139" s="13" t="s">
        <v>29</v>
      </c>
      <c r="AX139" s="13" t="s">
        <v>72</v>
      </c>
      <c r="AY139" s="211" t="s">
        <v>116</v>
      </c>
    </row>
    <row r="140" spans="1:65" s="14" customFormat="1" ht="11.25">
      <c r="B140" s="223"/>
      <c r="C140" s="224"/>
      <c r="D140" s="202" t="s">
        <v>159</v>
      </c>
      <c r="E140" s="225" t="s">
        <v>1</v>
      </c>
      <c r="F140" s="226" t="s">
        <v>226</v>
      </c>
      <c r="G140" s="224"/>
      <c r="H140" s="227">
        <v>30.202000000000002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AT140" s="233" t="s">
        <v>159</v>
      </c>
      <c r="AU140" s="233" t="s">
        <v>81</v>
      </c>
      <c r="AV140" s="14" t="s">
        <v>122</v>
      </c>
      <c r="AW140" s="14" t="s">
        <v>29</v>
      </c>
      <c r="AX140" s="14" t="s">
        <v>77</v>
      </c>
      <c r="AY140" s="233" t="s">
        <v>116</v>
      </c>
    </row>
    <row r="141" spans="1:65" s="2" customFormat="1" ht="21.75" customHeight="1">
      <c r="A141" s="33"/>
      <c r="B141" s="34"/>
      <c r="C141" s="186" t="s">
        <v>142</v>
      </c>
      <c r="D141" s="186" t="s">
        <v>118</v>
      </c>
      <c r="E141" s="187" t="s">
        <v>179</v>
      </c>
      <c r="F141" s="188" t="s">
        <v>180</v>
      </c>
      <c r="G141" s="189" t="s">
        <v>175</v>
      </c>
      <c r="H141" s="190">
        <v>51.343000000000004</v>
      </c>
      <c r="I141" s="191"/>
      <c r="J141" s="192">
        <f>ROUND(I141*H141,2)</f>
        <v>0</v>
      </c>
      <c r="K141" s="193"/>
      <c r="L141" s="38"/>
      <c r="M141" s="194" t="s">
        <v>1</v>
      </c>
      <c r="N141" s="195" t="s">
        <v>37</v>
      </c>
      <c r="O141" s="70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8" t="s">
        <v>122</v>
      </c>
      <c r="AT141" s="198" t="s">
        <v>118</v>
      </c>
      <c r="AU141" s="198" t="s">
        <v>81</v>
      </c>
      <c r="AY141" s="16" t="s">
        <v>116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6" t="s">
        <v>77</v>
      </c>
      <c r="BK141" s="199">
        <f>ROUND(I141*H141,2)</f>
        <v>0</v>
      </c>
      <c r="BL141" s="16" t="s">
        <v>122</v>
      </c>
      <c r="BM141" s="198" t="s">
        <v>407</v>
      </c>
    </row>
    <row r="142" spans="1:65" s="13" customFormat="1" ht="11.25">
      <c r="B142" s="200"/>
      <c r="C142" s="201"/>
      <c r="D142" s="202" t="s">
        <v>159</v>
      </c>
      <c r="E142" s="203" t="s">
        <v>1</v>
      </c>
      <c r="F142" s="204" t="s">
        <v>408</v>
      </c>
      <c r="G142" s="201"/>
      <c r="H142" s="205">
        <v>51.343000000000004</v>
      </c>
      <c r="I142" s="206"/>
      <c r="J142" s="201"/>
      <c r="K142" s="201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159</v>
      </c>
      <c r="AU142" s="211" t="s">
        <v>81</v>
      </c>
      <c r="AV142" s="13" t="s">
        <v>81</v>
      </c>
      <c r="AW142" s="13" t="s">
        <v>29</v>
      </c>
      <c r="AX142" s="13" t="s">
        <v>77</v>
      </c>
      <c r="AY142" s="211" t="s">
        <v>116</v>
      </c>
    </row>
    <row r="143" spans="1:65" s="2" customFormat="1" ht="16.5" customHeight="1">
      <c r="A143" s="33"/>
      <c r="B143" s="34"/>
      <c r="C143" s="186" t="s">
        <v>146</v>
      </c>
      <c r="D143" s="186" t="s">
        <v>118</v>
      </c>
      <c r="E143" s="187" t="s">
        <v>183</v>
      </c>
      <c r="F143" s="188" t="s">
        <v>184</v>
      </c>
      <c r="G143" s="189" t="s">
        <v>157</v>
      </c>
      <c r="H143" s="190">
        <v>30.202000000000002</v>
      </c>
      <c r="I143" s="191"/>
      <c r="J143" s="192">
        <f>ROUND(I143*H143,2)</f>
        <v>0</v>
      </c>
      <c r="K143" s="193"/>
      <c r="L143" s="38"/>
      <c r="M143" s="194" t="s">
        <v>1</v>
      </c>
      <c r="N143" s="195" t="s">
        <v>37</v>
      </c>
      <c r="O143" s="7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8" t="s">
        <v>122</v>
      </c>
      <c r="AT143" s="198" t="s">
        <v>118</v>
      </c>
      <c r="AU143" s="198" t="s">
        <v>81</v>
      </c>
      <c r="AY143" s="16" t="s">
        <v>116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6" t="s">
        <v>77</v>
      </c>
      <c r="BK143" s="199">
        <f>ROUND(I143*H143,2)</f>
        <v>0</v>
      </c>
      <c r="BL143" s="16" t="s">
        <v>122</v>
      </c>
      <c r="BM143" s="198" t="s">
        <v>409</v>
      </c>
    </row>
    <row r="144" spans="1:65" s="13" customFormat="1" ht="11.25">
      <c r="B144" s="200"/>
      <c r="C144" s="201"/>
      <c r="D144" s="202" t="s">
        <v>159</v>
      </c>
      <c r="E144" s="203" t="s">
        <v>1</v>
      </c>
      <c r="F144" s="204" t="s">
        <v>410</v>
      </c>
      <c r="G144" s="201"/>
      <c r="H144" s="205">
        <v>30.202000000000002</v>
      </c>
      <c r="I144" s="206"/>
      <c r="J144" s="201"/>
      <c r="K144" s="201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159</v>
      </c>
      <c r="AU144" s="211" t="s">
        <v>81</v>
      </c>
      <c r="AV144" s="13" t="s">
        <v>81</v>
      </c>
      <c r="AW144" s="13" t="s">
        <v>29</v>
      </c>
      <c r="AX144" s="13" t="s">
        <v>77</v>
      </c>
      <c r="AY144" s="211" t="s">
        <v>116</v>
      </c>
    </row>
    <row r="145" spans="1:65" s="2" customFormat="1" ht="21.75" customHeight="1">
      <c r="A145" s="33"/>
      <c r="B145" s="34"/>
      <c r="C145" s="186" t="s">
        <v>150</v>
      </c>
      <c r="D145" s="186" t="s">
        <v>118</v>
      </c>
      <c r="E145" s="187" t="s">
        <v>411</v>
      </c>
      <c r="F145" s="188" t="s">
        <v>412</v>
      </c>
      <c r="G145" s="189" t="s">
        <v>157</v>
      </c>
      <c r="H145" s="190">
        <v>24.6</v>
      </c>
      <c r="I145" s="191"/>
      <c r="J145" s="192">
        <f>ROUND(I145*H145,2)</f>
        <v>0</v>
      </c>
      <c r="K145" s="193"/>
      <c r="L145" s="38"/>
      <c r="M145" s="194" t="s">
        <v>1</v>
      </c>
      <c r="N145" s="195" t="s">
        <v>37</v>
      </c>
      <c r="O145" s="70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8" t="s">
        <v>122</v>
      </c>
      <c r="AT145" s="198" t="s">
        <v>118</v>
      </c>
      <c r="AU145" s="198" t="s">
        <v>81</v>
      </c>
      <c r="AY145" s="16" t="s">
        <v>116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6" t="s">
        <v>77</v>
      </c>
      <c r="BK145" s="199">
        <f>ROUND(I145*H145,2)</f>
        <v>0</v>
      </c>
      <c r="BL145" s="16" t="s">
        <v>122</v>
      </c>
      <c r="BM145" s="198" t="s">
        <v>413</v>
      </c>
    </row>
    <row r="146" spans="1:65" s="13" customFormat="1" ht="11.25">
      <c r="B146" s="200"/>
      <c r="C146" s="201"/>
      <c r="D146" s="202" t="s">
        <v>159</v>
      </c>
      <c r="E146" s="203" t="s">
        <v>1</v>
      </c>
      <c r="F146" s="204" t="s">
        <v>414</v>
      </c>
      <c r="G146" s="201"/>
      <c r="H146" s="205">
        <v>9.6</v>
      </c>
      <c r="I146" s="206"/>
      <c r="J146" s="201"/>
      <c r="K146" s="201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159</v>
      </c>
      <c r="AU146" s="211" t="s">
        <v>81</v>
      </c>
      <c r="AV146" s="13" t="s">
        <v>81</v>
      </c>
      <c r="AW146" s="13" t="s">
        <v>29</v>
      </c>
      <c r="AX146" s="13" t="s">
        <v>72</v>
      </c>
      <c r="AY146" s="211" t="s">
        <v>116</v>
      </c>
    </row>
    <row r="147" spans="1:65" s="13" customFormat="1" ht="11.25">
      <c r="B147" s="200"/>
      <c r="C147" s="201"/>
      <c r="D147" s="202" t="s">
        <v>159</v>
      </c>
      <c r="E147" s="203" t="s">
        <v>1</v>
      </c>
      <c r="F147" s="204" t="s">
        <v>415</v>
      </c>
      <c r="G147" s="201"/>
      <c r="H147" s="205">
        <v>15</v>
      </c>
      <c r="I147" s="206"/>
      <c r="J147" s="201"/>
      <c r="K147" s="201"/>
      <c r="L147" s="207"/>
      <c r="M147" s="208"/>
      <c r="N147" s="209"/>
      <c r="O147" s="209"/>
      <c r="P147" s="209"/>
      <c r="Q147" s="209"/>
      <c r="R147" s="209"/>
      <c r="S147" s="209"/>
      <c r="T147" s="210"/>
      <c r="AT147" s="211" t="s">
        <v>159</v>
      </c>
      <c r="AU147" s="211" t="s">
        <v>81</v>
      </c>
      <c r="AV147" s="13" t="s">
        <v>81</v>
      </c>
      <c r="AW147" s="13" t="s">
        <v>29</v>
      </c>
      <c r="AX147" s="13" t="s">
        <v>72</v>
      </c>
      <c r="AY147" s="211" t="s">
        <v>116</v>
      </c>
    </row>
    <row r="148" spans="1:65" s="14" customFormat="1" ht="11.25">
      <c r="B148" s="223"/>
      <c r="C148" s="224"/>
      <c r="D148" s="202" t="s">
        <v>159</v>
      </c>
      <c r="E148" s="225" t="s">
        <v>1</v>
      </c>
      <c r="F148" s="226" t="s">
        <v>226</v>
      </c>
      <c r="G148" s="224"/>
      <c r="H148" s="227">
        <v>24.6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159</v>
      </c>
      <c r="AU148" s="233" t="s">
        <v>81</v>
      </c>
      <c r="AV148" s="14" t="s">
        <v>122</v>
      </c>
      <c r="AW148" s="14" t="s">
        <v>29</v>
      </c>
      <c r="AX148" s="14" t="s">
        <v>77</v>
      </c>
      <c r="AY148" s="233" t="s">
        <v>116</v>
      </c>
    </row>
    <row r="149" spans="1:65" s="2" customFormat="1" ht="21.75" customHeight="1">
      <c r="A149" s="33"/>
      <c r="B149" s="34"/>
      <c r="C149" s="186" t="s">
        <v>154</v>
      </c>
      <c r="D149" s="186" t="s">
        <v>118</v>
      </c>
      <c r="E149" s="187" t="s">
        <v>416</v>
      </c>
      <c r="F149" s="188" t="s">
        <v>417</v>
      </c>
      <c r="G149" s="189" t="s">
        <v>157</v>
      </c>
      <c r="H149" s="190">
        <v>20.76</v>
      </c>
      <c r="I149" s="191"/>
      <c r="J149" s="192">
        <f>ROUND(I149*H149,2)</f>
        <v>0</v>
      </c>
      <c r="K149" s="193"/>
      <c r="L149" s="38"/>
      <c r="M149" s="194" t="s">
        <v>1</v>
      </c>
      <c r="N149" s="195" t="s">
        <v>37</v>
      </c>
      <c r="O149" s="7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8" t="s">
        <v>122</v>
      </c>
      <c r="AT149" s="198" t="s">
        <v>118</v>
      </c>
      <c r="AU149" s="198" t="s">
        <v>81</v>
      </c>
      <c r="AY149" s="16" t="s">
        <v>116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6" t="s">
        <v>77</v>
      </c>
      <c r="BK149" s="199">
        <f>ROUND(I149*H149,2)</f>
        <v>0</v>
      </c>
      <c r="BL149" s="16" t="s">
        <v>122</v>
      </c>
      <c r="BM149" s="198" t="s">
        <v>418</v>
      </c>
    </row>
    <row r="150" spans="1:65" s="13" customFormat="1" ht="11.25">
      <c r="B150" s="200"/>
      <c r="C150" s="201"/>
      <c r="D150" s="202" t="s">
        <v>159</v>
      </c>
      <c r="E150" s="203" t="s">
        <v>1</v>
      </c>
      <c r="F150" s="204" t="s">
        <v>419</v>
      </c>
      <c r="G150" s="201"/>
      <c r="H150" s="205">
        <v>5.76</v>
      </c>
      <c r="I150" s="206"/>
      <c r="J150" s="201"/>
      <c r="K150" s="201"/>
      <c r="L150" s="207"/>
      <c r="M150" s="208"/>
      <c r="N150" s="209"/>
      <c r="O150" s="209"/>
      <c r="P150" s="209"/>
      <c r="Q150" s="209"/>
      <c r="R150" s="209"/>
      <c r="S150" s="209"/>
      <c r="T150" s="210"/>
      <c r="AT150" s="211" t="s">
        <v>159</v>
      </c>
      <c r="AU150" s="211" t="s">
        <v>81</v>
      </c>
      <c r="AV150" s="13" t="s">
        <v>81</v>
      </c>
      <c r="AW150" s="13" t="s">
        <v>29</v>
      </c>
      <c r="AX150" s="13" t="s">
        <v>72</v>
      </c>
      <c r="AY150" s="211" t="s">
        <v>116</v>
      </c>
    </row>
    <row r="151" spans="1:65" s="13" customFormat="1" ht="11.25">
      <c r="B151" s="200"/>
      <c r="C151" s="201"/>
      <c r="D151" s="202" t="s">
        <v>159</v>
      </c>
      <c r="E151" s="203" t="s">
        <v>1</v>
      </c>
      <c r="F151" s="204" t="s">
        <v>415</v>
      </c>
      <c r="G151" s="201"/>
      <c r="H151" s="205">
        <v>15</v>
      </c>
      <c r="I151" s="206"/>
      <c r="J151" s="201"/>
      <c r="K151" s="201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159</v>
      </c>
      <c r="AU151" s="211" t="s">
        <v>81</v>
      </c>
      <c r="AV151" s="13" t="s">
        <v>81</v>
      </c>
      <c r="AW151" s="13" t="s">
        <v>29</v>
      </c>
      <c r="AX151" s="13" t="s">
        <v>72</v>
      </c>
      <c r="AY151" s="211" t="s">
        <v>116</v>
      </c>
    </row>
    <row r="152" spans="1:65" s="14" customFormat="1" ht="11.25">
      <c r="B152" s="223"/>
      <c r="C152" s="224"/>
      <c r="D152" s="202" t="s">
        <v>159</v>
      </c>
      <c r="E152" s="225" t="s">
        <v>1</v>
      </c>
      <c r="F152" s="226" t="s">
        <v>226</v>
      </c>
      <c r="G152" s="224"/>
      <c r="H152" s="227">
        <v>20.76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159</v>
      </c>
      <c r="AU152" s="233" t="s">
        <v>81</v>
      </c>
      <c r="AV152" s="14" t="s">
        <v>122</v>
      </c>
      <c r="AW152" s="14" t="s">
        <v>29</v>
      </c>
      <c r="AX152" s="14" t="s">
        <v>77</v>
      </c>
      <c r="AY152" s="233" t="s">
        <v>116</v>
      </c>
    </row>
    <row r="153" spans="1:65" s="2" customFormat="1" ht="16.5" customHeight="1">
      <c r="A153" s="33"/>
      <c r="B153" s="34"/>
      <c r="C153" s="212" t="s">
        <v>161</v>
      </c>
      <c r="D153" s="212" t="s">
        <v>172</v>
      </c>
      <c r="E153" s="213" t="s">
        <v>420</v>
      </c>
      <c r="F153" s="214" t="s">
        <v>421</v>
      </c>
      <c r="G153" s="215" t="s">
        <v>175</v>
      </c>
      <c r="H153" s="216">
        <v>38.820999999999998</v>
      </c>
      <c r="I153" s="217"/>
      <c r="J153" s="218">
        <f>ROUND(I153*H153,2)</f>
        <v>0</v>
      </c>
      <c r="K153" s="219"/>
      <c r="L153" s="220"/>
      <c r="M153" s="221" t="s">
        <v>1</v>
      </c>
      <c r="N153" s="222" t="s">
        <v>37</v>
      </c>
      <c r="O153" s="7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8" t="s">
        <v>146</v>
      </c>
      <c r="AT153" s="198" t="s">
        <v>172</v>
      </c>
      <c r="AU153" s="198" t="s">
        <v>81</v>
      </c>
      <c r="AY153" s="16" t="s">
        <v>116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6" t="s">
        <v>77</v>
      </c>
      <c r="BK153" s="199">
        <f>ROUND(I153*H153,2)</f>
        <v>0</v>
      </c>
      <c r="BL153" s="16" t="s">
        <v>122</v>
      </c>
      <c r="BM153" s="198" t="s">
        <v>422</v>
      </c>
    </row>
    <row r="154" spans="1:65" s="13" customFormat="1" ht="11.25">
      <c r="B154" s="200"/>
      <c r="C154" s="201"/>
      <c r="D154" s="202" t="s">
        <v>159</v>
      </c>
      <c r="E154" s="203" t="s">
        <v>1</v>
      </c>
      <c r="F154" s="204" t="s">
        <v>423</v>
      </c>
      <c r="G154" s="201"/>
      <c r="H154" s="205">
        <v>10.771000000000001</v>
      </c>
      <c r="I154" s="206"/>
      <c r="J154" s="201"/>
      <c r="K154" s="201"/>
      <c r="L154" s="207"/>
      <c r="M154" s="208"/>
      <c r="N154" s="209"/>
      <c r="O154" s="209"/>
      <c r="P154" s="209"/>
      <c r="Q154" s="209"/>
      <c r="R154" s="209"/>
      <c r="S154" s="209"/>
      <c r="T154" s="210"/>
      <c r="AT154" s="211" t="s">
        <v>159</v>
      </c>
      <c r="AU154" s="211" t="s">
        <v>81</v>
      </c>
      <c r="AV154" s="13" t="s">
        <v>81</v>
      </c>
      <c r="AW154" s="13" t="s">
        <v>29</v>
      </c>
      <c r="AX154" s="13" t="s">
        <v>72</v>
      </c>
      <c r="AY154" s="211" t="s">
        <v>116</v>
      </c>
    </row>
    <row r="155" spans="1:65" s="13" customFormat="1" ht="11.25">
      <c r="B155" s="200"/>
      <c r="C155" s="201"/>
      <c r="D155" s="202" t="s">
        <v>159</v>
      </c>
      <c r="E155" s="203" t="s">
        <v>1</v>
      </c>
      <c r="F155" s="204" t="s">
        <v>424</v>
      </c>
      <c r="G155" s="201"/>
      <c r="H155" s="205">
        <v>28.05</v>
      </c>
      <c r="I155" s="206"/>
      <c r="J155" s="201"/>
      <c r="K155" s="201"/>
      <c r="L155" s="207"/>
      <c r="M155" s="208"/>
      <c r="N155" s="209"/>
      <c r="O155" s="209"/>
      <c r="P155" s="209"/>
      <c r="Q155" s="209"/>
      <c r="R155" s="209"/>
      <c r="S155" s="209"/>
      <c r="T155" s="210"/>
      <c r="AT155" s="211" t="s">
        <v>159</v>
      </c>
      <c r="AU155" s="211" t="s">
        <v>81</v>
      </c>
      <c r="AV155" s="13" t="s">
        <v>81</v>
      </c>
      <c r="AW155" s="13" t="s">
        <v>29</v>
      </c>
      <c r="AX155" s="13" t="s">
        <v>72</v>
      </c>
      <c r="AY155" s="211" t="s">
        <v>116</v>
      </c>
    </row>
    <row r="156" spans="1:65" s="14" customFormat="1" ht="11.25">
      <c r="B156" s="223"/>
      <c r="C156" s="224"/>
      <c r="D156" s="202" t="s">
        <v>159</v>
      </c>
      <c r="E156" s="225" t="s">
        <v>1</v>
      </c>
      <c r="F156" s="226" t="s">
        <v>226</v>
      </c>
      <c r="G156" s="224"/>
      <c r="H156" s="227">
        <v>38.820999999999998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159</v>
      </c>
      <c r="AU156" s="233" t="s">
        <v>81</v>
      </c>
      <c r="AV156" s="14" t="s">
        <v>122</v>
      </c>
      <c r="AW156" s="14" t="s">
        <v>29</v>
      </c>
      <c r="AX156" s="14" t="s">
        <v>77</v>
      </c>
      <c r="AY156" s="233" t="s">
        <v>116</v>
      </c>
    </row>
    <row r="157" spans="1:65" s="12" customFormat="1" ht="22.9" customHeight="1">
      <c r="B157" s="170"/>
      <c r="C157" s="171"/>
      <c r="D157" s="172" t="s">
        <v>71</v>
      </c>
      <c r="E157" s="184" t="s">
        <v>122</v>
      </c>
      <c r="F157" s="184" t="s">
        <v>425</v>
      </c>
      <c r="G157" s="171"/>
      <c r="H157" s="171"/>
      <c r="I157" s="174"/>
      <c r="J157" s="185">
        <f>BK157</f>
        <v>0</v>
      </c>
      <c r="K157" s="171"/>
      <c r="L157" s="176"/>
      <c r="M157" s="177"/>
      <c r="N157" s="178"/>
      <c r="O157" s="178"/>
      <c r="P157" s="179">
        <f>SUM(P158:P164)</f>
        <v>0</v>
      </c>
      <c r="Q157" s="178"/>
      <c r="R157" s="179">
        <f>SUM(R158:R164)</f>
        <v>0.27300000000000002</v>
      </c>
      <c r="S157" s="178"/>
      <c r="T157" s="180">
        <f>SUM(T158:T164)</f>
        <v>0</v>
      </c>
      <c r="AR157" s="181" t="s">
        <v>77</v>
      </c>
      <c r="AT157" s="182" t="s">
        <v>71</v>
      </c>
      <c r="AU157" s="182" t="s">
        <v>77</v>
      </c>
      <c r="AY157" s="181" t="s">
        <v>116</v>
      </c>
      <c r="BK157" s="183">
        <f>SUM(BK158:BK164)</f>
        <v>0</v>
      </c>
    </row>
    <row r="158" spans="1:65" s="2" customFormat="1" ht="16.5" customHeight="1">
      <c r="A158" s="33"/>
      <c r="B158" s="34"/>
      <c r="C158" s="186" t="s">
        <v>166</v>
      </c>
      <c r="D158" s="186" t="s">
        <v>118</v>
      </c>
      <c r="E158" s="187" t="s">
        <v>426</v>
      </c>
      <c r="F158" s="188" t="s">
        <v>427</v>
      </c>
      <c r="G158" s="189" t="s">
        <v>157</v>
      </c>
      <c r="H158" s="190">
        <v>3.78</v>
      </c>
      <c r="I158" s="191"/>
      <c r="J158" s="192">
        <f>ROUND(I158*H158,2)</f>
        <v>0</v>
      </c>
      <c r="K158" s="193"/>
      <c r="L158" s="38"/>
      <c r="M158" s="194" t="s">
        <v>1</v>
      </c>
      <c r="N158" s="195" t="s">
        <v>37</v>
      </c>
      <c r="O158" s="70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8" t="s">
        <v>122</v>
      </c>
      <c r="AT158" s="198" t="s">
        <v>118</v>
      </c>
      <c r="AU158" s="198" t="s">
        <v>81</v>
      </c>
      <c r="AY158" s="16" t="s">
        <v>116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6" t="s">
        <v>77</v>
      </c>
      <c r="BK158" s="199">
        <f>ROUND(I158*H158,2)</f>
        <v>0</v>
      </c>
      <c r="BL158" s="16" t="s">
        <v>122</v>
      </c>
      <c r="BM158" s="198" t="s">
        <v>428</v>
      </c>
    </row>
    <row r="159" spans="1:65" s="13" customFormat="1" ht="11.25">
      <c r="B159" s="200"/>
      <c r="C159" s="201"/>
      <c r="D159" s="202" t="s">
        <v>159</v>
      </c>
      <c r="E159" s="203" t="s">
        <v>1</v>
      </c>
      <c r="F159" s="204" t="s">
        <v>429</v>
      </c>
      <c r="G159" s="201"/>
      <c r="H159" s="205">
        <v>1.28</v>
      </c>
      <c r="I159" s="206"/>
      <c r="J159" s="201"/>
      <c r="K159" s="201"/>
      <c r="L159" s="207"/>
      <c r="M159" s="208"/>
      <c r="N159" s="209"/>
      <c r="O159" s="209"/>
      <c r="P159" s="209"/>
      <c r="Q159" s="209"/>
      <c r="R159" s="209"/>
      <c r="S159" s="209"/>
      <c r="T159" s="210"/>
      <c r="AT159" s="211" t="s">
        <v>159</v>
      </c>
      <c r="AU159" s="211" t="s">
        <v>81</v>
      </c>
      <c r="AV159" s="13" t="s">
        <v>81</v>
      </c>
      <c r="AW159" s="13" t="s">
        <v>29</v>
      </c>
      <c r="AX159" s="13" t="s">
        <v>72</v>
      </c>
      <c r="AY159" s="211" t="s">
        <v>116</v>
      </c>
    </row>
    <row r="160" spans="1:65" s="13" customFormat="1" ht="11.25">
      <c r="B160" s="200"/>
      <c r="C160" s="201"/>
      <c r="D160" s="202" t="s">
        <v>159</v>
      </c>
      <c r="E160" s="203" t="s">
        <v>1</v>
      </c>
      <c r="F160" s="204" t="s">
        <v>430</v>
      </c>
      <c r="G160" s="201"/>
      <c r="H160" s="205">
        <v>2.5</v>
      </c>
      <c r="I160" s="206"/>
      <c r="J160" s="201"/>
      <c r="K160" s="201"/>
      <c r="L160" s="207"/>
      <c r="M160" s="208"/>
      <c r="N160" s="209"/>
      <c r="O160" s="209"/>
      <c r="P160" s="209"/>
      <c r="Q160" s="209"/>
      <c r="R160" s="209"/>
      <c r="S160" s="209"/>
      <c r="T160" s="210"/>
      <c r="AT160" s="211" t="s">
        <v>159</v>
      </c>
      <c r="AU160" s="211" t="s">
        <v>81</v>
      </c>
      <c r="AV160" s="13" t="s">
        <v>81</v>
      </c>
      <c r="AW160" s="13" t="s">
        <v>29</v>
      </c>
      <c r="AX160" s="13" t="s">
        <v>72</v>
      </c>
      <c r="AY160" s="211" t="s">
        <v>116</v>
      </c>
    </row>
    <row r="161" spans="1:65" s="14" customFormat="1" ht="11.25">
      <c r="B161" s="223"/>
      <c r="C161" s="224"/>
      <c r="D161" s="202" t="s">
        <v>159</v>
      </c>
      <c r="E161" s="225" t="s">
        <v>1</v>
      </c>
      <c r="F161" s="226" t="s">
        <v>226</v>
      </c>
      <c r="G161" s="224"/>
      <c r="H161" s="227">
        <v>3.78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AT161" s="233" t="s">
        <v>159</v>
      </c>
      <c r="AU161" s="233" t="s">
        <v>81</v>
      </c>
      <c r="AV161" s="14" t="s">
        <v>122</v>
      </c>
      <c r="AW161" s="14" t="s">
        <v>29</v>
      </c>
      <c r="AX161" s="14" t="s">
        <v>77</v>
      </c>
      <c r="AY161" s="233" t="s">
        <v>116</v>
      </c>
    </row>
    <row r="162" spans="1:65" s="2" customFormat="1" ht="21.75" customHeight="1">
      <c r="A162" s="33"/>
      <c r="B162" s="34"/>
      <c r="C162" s="186" t="s">
        <v>171</v>
      </c>
      <c r="D162" s="186" t="s">
        <v>118</v>
      </c>
      <c r="E162" s="187" t="s">
        <v>431</v>
      </c>
      <c r="F162" s="188" t="s">
        <v>432</v>
      </c>
      <c r="G162" s="189" t="s">
        <v>121</v>
      </c>
      <c r="H162" s="190">
        <v>3</v>
      </c>
      <c r="I162" s="191"/>
      <c r="J162" s="192">
        <f>ROUND(I162*H162,2)</f>
        <v>0</v>
      </c>
      <c r="K162" s="193"/>
      <c r="L162" s="38"/>
      <c r="M162" s="194" t="s">
        <v>1</v>
      </c>
      <c r="N162" s="195" t="s">
        <v>37</v>
      </c>
      <c r="O162" s="70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8" t="s">
        <v>122</v>
      </c>
      <c r="AT162" s="198" t="s">
        <v>118</v>
      </c>
      <c r="AU162" s="198" t="s">
        <v>81</v>
      </c>
      <c r="AY162" s="16" t="s">
        <v>116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6" t="s">
        <v>77</v>
      </c>
      <c r="BK162" s="199">
        <f>ROUND(I162*H162,2)</f>
        <v>0</v>
      </c>
      <c r="BL162" s="16" t="s">
        <v>122</v>
      </c>
      <c r="BM162" s="198" t="s">
        <v>433</v>
      </c>
    </row>
    <row r="163" spans="1:65" s="2" customFormat="1" ht="21.75" customHeight="1">
      <c r="A163" s="33"/>
      <c r="B163" s="34"/>
      <c r="C163" s="212" t="s">
        <v>178</v>
      </c>
      <c r="D163" s="212" t="s">
        <v>172</v>
      </c>
      <c r="E163" s="213" t="s">
        <v>434</v>
      </c>
      <c r="F163" s="214" t="s">
        <v>435</v>
      </c>
      <c r="G163" s="215" t="s">
        <v>121</v>
      </c>
      <c r="H163" s="216">
        <v>3</v>
      </c>
      <c r="I163" s="217"/>
      <c r="J163" s="218">
        <f>ROUND(I163*H163,2)</f>
        <v>0</v>
      </c>
      <c r="K163" s="219"/>
      <c r="L163" s="220"/>
      <c r="M163" s="221" t="s">
        <v>1</v>
      </c>
      <c r="N163" s="222" t="s">
        <v>37</v>
      </c>
      <c r="O163" s="70"/>
      <c r="P163" s="196">
        <f>O163*H163</f>
        <v>0</v>
      </c>
      <c r="Q163" s="196">
        <v>0.04</v>
      </c>
      <c r="R163" s="196">
        <f>Q163*H163</f>
        <v>0.12</v>
      </c>
      <c r="S163" s="196">
        <v>0</v>
      </c>
      <c r="T163" s="19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8" t="s">
        <v>146</v>
      </c>
      <c r="AT163" s="198" t="s">
        <v>172</v>
      </c>
      <c r="AU163" s="198" t="s">
        <v>81</v>
      </c>
      <c r="AY163" s="16" t="s">
        <v>116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6" t="s">
        <v>77</v>
      </c>
      <c r="BK163" s="199">
        <f>ROUND(I163*H163,2)</f>
        <v>0</v>
      </c>
      <c r="BL163" s="16" t="s">
        <v>122</v>
      </c>
      <c r="BM163" s="198" t="s">
        <v>436</v>
      </c>
    </row>
    <row r="164" spans="1:65" s="2" customFormat="1" ht="21.75" customHeight="1">
      <c r="A164" s="33"/>
      <c r="B164" s="34"/>
      <c r="C164" s="212" t="s">
        <v>8</v>
      </c>
      <c r="D164" s="212" t="s">
        <v>172</v>
      </c>
      <c r="E164" s="213" t="s">
        <v>437</v>
      </c>
      <c r="F164" s="214" t="s">
        <v>438</v>
      </c>
      <c r="G164" s="215" t="s">
        <v>121</v>
      </c>
      <c r="H164" s="216">
        <v>3</v>
      </c>
      <c r="I164" s="217"/>
      <c r="J164" s="218">
        <f>ROUND(I164*H164,2)</f>
        <v>0</v>
      </c>
      <c r="K164" s="219"/>
      <c r="L164" s="220"/>
      <c r="M164" s="221" t="s">
        <v>1</v>
      </c>
      <c r="N164" s="222" t="s">
        <v>37</v>
      </c>
      <c r="O164" s="70"/>
      <c r="P164" s="196">
        <f>O164*H164</f>
        <v>0</v>
      </c>
      <c r="Q164" s="196">
        <v>5.0999999999999997E-2</v>
      </c>
      <c r="R164" s="196">
        <f>Q164*H164</f>
        <v>0.153</v>
      </c>
      <c r="S164" s="196">
        <v>0</v>
      </c>
      <c r="T164" s="19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146</v>
      </c>
      <c r="AT164" s="198" t="s">
        <v>172</v>
      </c>
      <c r="AU164" s="198" t="s">
        <v>81</v>
      </c>
      <c r="AY164" s="16" t="s">
        <v>116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77</v>
      </c>
      <c r="BK164" s="199">
        <f>ROUND(I164*H164,2)</f>
        <v>0</v>
      </c>
      <c r="BL164" s="16" t="s">
        <v>122</v>
      </c>
      <c r="BM164" s="198" t="s">
        <v>439</v>
      </c>
    </row>
    <row r="165" spans="1:65" s="12" customFormat="1" ht="22.9" customHeight="1">
      <c r="B165" s="170"/>
      <c r="C165" s="171"/>
      <c r="D165" s="172" t="s">
        <v>71</v>
      </c>
      <c r="E165" s="184" t="s">
        <v>146</v>
      </c>
      <c r="F165" s="184" t="s">
        <v>440</v>
      </c>
      <c r="G165" s="171"/>
      <c r="H165" s="171"/>
      <c r="I165" s="174"/>
      <c r="J165" s="185">
        <f>BK165</f>
        <v>0</v>
      </c>
      <c r="K165" s="171"/>
      <c r="L165" s="176"/>
      <c r="M165" s="177"/>
      <c r="N165" s="178"/>
      <c r="O165" s="178"/>
      <c r="P165" s="179">
        <f>SUM(P166:P188)</f>
        <v>0</v>
      </c>
      <c r="Q165" s="178"/>
      <c r="R165" s="179">
        <f>SUM(R166:R188)</f>
        <v>8.2248800000000006</v>
      </c>
      <c r="S165" s="178"/>
      <c r="T165" s="180">
        <f>SUM(T166:T188)</f>
        <v>0</v>
      </c>
      <c r="AR165" s="181" t="s">
        <v>77</v>
      </c>
      <c r="AT165" s="182" t="s">
        <v>71</v>
      </c>
      <c r="AU165" s="182" t="s">
        <v>77</v>
      </c>
      <c r="AY165" s="181" t="s">
        <v>116</v>
      </c>
      <c r="BK165" s="183">
        <f>SUM(BK166:BK188)</f>
        <v>0</v>
      </c>
    </row>
    <row r="166" spans="1:65" s="2" customFormat="1" ht="33" customHeight="1">
      <c r="A166" s="33"/>
      <c r="B166" s="34"/>
      <c r="C166" s="186" t="s">
        <v>186</v>
      </c>
      <c r="D166" s="186" t="s">
        <v>118</v>
      </c>
      <c r="E166" s="187" t="s">
        <v>441</v>
      </c>
      <c r="F166" s="188" t="s">
        <v>442</v>
      </c>
      <c r="G166" s="189" t="s">
        <v>296</v>
      </c>
      <c r="H166" s="190">
        <v>16</v>
      </c>
      <c r="I166" s="191"/>
      <c r="J166" s="192">
        <f t="shared" ref="J166:J188" si="0">ROUND(I166*H166,2)</f>
        <v>0</v>
      </c>
      <c r="K166" s="193"/>
      <c r="L166" s="38"/>
      <c r="M166" s="194" t="s">
        <v>1</v>
      </c>
      <c r="N166" s="195" t="s">
        <v>37</v>
      </c>
      <c r="O166" s="70"/>
      <c r="P166" s="196">
        <f t="shared" ref="P166:P188" si="1">O166*H166</f>
        <v>0</v>
      </c>
      <c r="Q166" s="196">
        <v>1.0000000000000001E-5</v>
      </c>
      <c r="R166" s="196">
        <f t="shared" ref="R166:R188" si="2">Q166*H166</f>
        <v>1.6000000000000001E-4</v>
      </c>
      <c r="S166" s="196">
        <v>0</v>
      </c>
      <c r="T166" s="197">
        <f t="shared" ref="T166:T188" si="3"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8" t="s">
        <v>122</v>
      </c>
      <c r="AT166" s="198" t="s">
        <v>118</v>
      </c>
      <c r="AU166" s="198" t="s">
        <v>81</v>
      </c>
      <c r="AY166" s="16" t="s">
        <v>116</v>
      </c>
      <c r="BE166" s="199">
        <f t="shared" ref="BE166:BE188" si="4">IF(N166="základní",J166,0)</f>
        <v>0</v>
      </c>
      <c r="BF166" s="199">
        <f t="shared" ref="BF166:BF188" si="5">IF(N166="snížená",J166,0)</f>
        <v>0</v>
      </c>
      <c r="BG166" s="199">
        <f t="shared" ref="BG166:BG188" si="6">IF(N166="zákl. přenesená",J166,0)</f>
        <v>0</v>
      </c>
      <c r="BH166" s="199">
        <f t="shared" ref="BH166:BH188" si="7">IF(N166="sníž. přenesená",J166,0)</f>
        <v>0</v>
      </c>
      <c r="BI166" s="199">
        <f t="shared" ref="BI166:BI188" si="8">IF(N166="nulová",J166,0)</f>
        <v>0</v>
      </c>
      <c r="BJ166" s="16" t="s">
        <v>77</v>
      </c>
      <c r="BK166" s="199">
        <f t="shared" ref="BK166:BK188" si="9">ROUND(I166*H166,2)</f>
        <v>0</v>
      </c>
      <c r="BL166" s="16" t="s">
        <v>122</v>
      </c>
      <c r="BM166" s="198" t="s">
        <v>443</v>
      </c>
    </row>
    <row r="167" spans="1:65" s="2" customFormat="1" ht="16.5" customHeight="1">
      <c r="A167" s="33"/>
      <c r="B167" s="34"/>
      <c r="C167" s="212" t="s">
        <v>191</v>
      </c>
      <c r="D167" s="212" t="s">
        <v>172</v>
      </c>
      <c r="E167" s="213" t="s">
        <v>444</v>
      </c>
      <c r="F167" s="214" t="s">
        <v>445</v>
      </c>
      <c r="G167" s="215" t="s">
        <v>296</v>
      </c>
      <c r="H167" s="216">
        <v>16</v>
      </c>
      <c r="I167" s="217"/>
      <c r="J167" s="218">
        <f t="shared" si="0"/>
        <v>0</v>
      </c>
      <c r="K167" s="219"/>
      <c r="L167" s="220"/>
      <c r="M167" s="221" t="s">
        <v>1</v>
      </c>
      <c r="N167" s="222" t="s">
        <v>37</v>
      </c>
      <c r="O167" s="70"/>
      <c r="P167" s="196">
        <f t="shared" si="1"/>
        <v>0</v>
      </c>
      <c r="Q167" s="196">
        <v>2.6700000000000001E-3</v>
      </c>
      <c r="R167" s="196">
        <f t="shared" si="2"/>
        <v>4.2720000000000001E-2</v>
      </c>
      <c r="S167" s="196">
        <v>0</v>
      </c>
      <c r="T167" s="197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8" t="s">
        <v>146</v>
      </c>
      <c r="AT167" s="198" t="s">
        <v>172</v>
      </c>
      <c r="AU167" s="198" t="s">
        <v>81</v>
      </c>
      <c r="AY167" s="16" t="s">
        <v>116</v>
      </c>
      <c r="BE167" s="199">
        <f t="shared" si="4"/>
        <v>0</v>
      </c>
      <c r="BF167" s="199">
        <f t="shared" si="5"/>
        <v>0</v>
      </c>
      <c r="BG167" s="199">
        <f t="shared" si="6"/>
        <v>0</v>
      </c>
      <c r="BH167" s="199">
        <f t="shared" si="7"/>
        <v>0</v>
      </c>
      <c r="BI167" s="199">
        <f t="shared" si="8"/>
        <v>0</v>
      </c>
      <c r="BJ167" s="16" t="s">
        <v>77</v>
      </c>
      <c r="BK167" s="199">
        <f t="shared" si="9"/>
        <v>0</v>
      </c>
      <c r="BL167" s="16" t="s">
        <v>122</v>
      </c>
      <c r="BM167" s="198" t="s">
        <v>446</v>
      </c>
    </row>
    <row r="168" spans="1:65" s="2" customFormat="1" ht="33" customHeight="1">
      <c r="A168" s="33"/>
      <c r="B168" s="34"/>
      <c r="C168" s="186" t="s">
        <v>196</v>
      </c>
      <c r="D168" s="186" t="s">
        <v>118</v>
      </c>
      <c r="E168" s="187" t="s">
        <v>447</v>
      </c>
      <c r="F168" s="188" t="s">
        <v>448</v>
      </c>
      <c r="G168" s="189" t="s">
        <v>296</v>
      </c>
      <c r="H168" s="190">
        <v>25</v>
      </c>
      <c r="I168" s="191"/>
      <c r="J168" s="192">
        <f t="shared" si="0"/>
        <v>0</v>
      </c>
      <c r="K168" s="193"/>
      <c r="L168" s="38"/>
      <c r="M168" s="194" t="s">
        <v>1</v>
      </c>
      <c r="N168" s="195" t="s">
        <v>37</v>
      </c>
      <c r="O168" s="70"/>
      <c r="P168" s="196">
        <f t="shared" si="1"/>
        <v>0</v>
      </c>
      <c r="Q168" s="196">
        <v>2.0000000000000002E-5</v>
      </c>
      <c r="R168" s="196">
        <f t="shared" si="2"/>
        <v>5.0000000000000001E-4</v>
      </c>
      <c r="S168" s="196">
        <v>0</v>
      </c>
      <c r="T168" s="197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122</v>
      </c>
      <c r="AT168" s="198" t="s">
        <v>118</v>
      </c>
      <c r="AU168" s="198" t="s">
        <v>81</v>
      </c>
      <c r="AY168" s="16" t="s">
        <v>116</v>
      </c>
      <c r="BE168" s="199">
        <f t="shared" si="4"/>
        <v>0</v>
      </c>
      <c r="BF168" s="199">
        <f t="shared" si="5"/>
        <v>0</v>
      </c>
      <c r="BG168" s="199">
        <f t="shared" si="6"/>
        <v>0</v>
      </c>
      <c r="BH168" s="199">
        <f t="shared" si="7"/>
        <v>0</v>
      </c>
      <c r="BI168" s="199">
        <f t="shared" si="8"/>
        <v>0</v>
      </c>
      <c r="BJ168" s="16" t="s">
        <v>77</v>
      </c>
      <c r="BK168" s="199">
        <f t="shared" si="9"/>
        <v>0</v>
      </c>
      <c r="BL168" s="16" t="s">
        <v>122</v>
      </c>
      <c r="BM168" s="198" t="s">
        <v>449</v>
      </c>
    </row>
    <row r="169" spans="1:65" s="2" customFormat="1" ht="21.75" customHeight="1">
      <c r="A169" s="33"/>
      <c r="B169" s="34"/>
      <c r="C169" s="212" t="s">
        <v>200</v>
      </c>
      <c r="D169" s="212" t="s">
        <v>172</v>
      </c>
      <c r="E169" s="213" t="s">
        <v>450</v>
      </c>
      <c r="F169" s="214" t="s">
        <v>451</v>
      </c>
      <c r="G169" s="215" t="s">
        <v>296</v>
      </c>
      <c r="H169" s="216">
        <v>25</v>
      </c>
      <c r="I169" s="217"/>
      <c r="J169" s="218">
        <f t="shared" si="0"/>
        <v>0</v>
      </c>
      <c r="K169" s="219"/>
      <c r="L169" s="220"/>
      <c r="M169" s="221" t="s">
        <v>1</v>
      </c>
      <c r="N169" s="222" t="s">
        <v>37</v>
      </c>
      <c r="O169" s="70"/>
      <c r="P169" s="196">
        <f t="shared" si="1"/>
        <v>0</v>
      </c>
      <c r="Q169" s="196">
        <v>1.146E-2</v>
      </c>
      <c r="R169" s="196">
        <f t="shared" si="2"/>
        <v>0.28649999999999998</v>
      </c>
      <c r="S169" s="196">
        <v>0</v>
      </c>
      <c r="T169" s="197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8" t="s">
        <v>146</v>
      </c>
      <c r="AT169" s="198" t="s">
        <v>172</v>
      </c>
      <c r="AU169" s="198" t="s">
        <v>81</v>
      </c>
      <c r="AY169" s="16" t="s">
        <v>116</v>
      </c>
      <c r="BE169" s="199">
        <f t="shared" si="4"/>
        <v>0</v>
      </c>
      <c r="BF169" s="199">
        <f t="shared" si="5"/>
        <v>0</v>
      </c>
      <c r="BG169" s="199">
        <f t="shared" si="6"/>
        <v>0</v>
      </c>
      <c r="BH169" s="199">
        <f t="shared" si="7"/>
        <v>0</v>
      </c>
      <c r="BI169" s="199">
        <f t="shared" si="8"/>
        <v>0</v>
      </c>
      <c r="BJ169" s="16" t="s">
        <v>77</v>
      </c>
      <c r="BK169" s="199">
        <f t="shared" si="9"/>
        <v>0</v>
      </c>
      <c r="BL169" s="16" t="s">
        <v>122</v>
      </c>
      <c r="BM169" s="198" t="s">
        <v>452</v>
      </c>
    </row>
    <row r="170" spans="1:65" s="2" customFormat="1" ht="33" customHeight="1">
      <c r="A170" s="33"/>
      <c r="B170" s="34"/>
      <c r="C170" s="186" t="s">
        <v>206</v>
      </c>
      <c r="D170" s="186" t="s">
        <v>118</v>
      </c>
      <c r="E170" s="187" t="s">
        <v>453</v>
      </c>
      <c r="F170" s="188" t="s">
        <v>454</v>
      </c>
      <c r="G170" s="189" t="s">
        <v>121</v>
      </c>
      <c r="H170" s="190">
        <v>24</v>
      </c>
      <c r="I170" s="191"/>
      <c r="J170" s="192">
        <f t="shared" si="0"/>
        <v>0</v>
      </c>
      <c r="K170" s="193"/>
      <c r="L170" s="38"/>
      <c r="M170" s="194" t="s">
        <v>1</v>
      </c>
      <c r="N170" s="195" t="s">
        <v>37</v>
      </c>
      <c r="O170" s="70"/>
      <c r="P170" s="196">
        <f t="shared" si="1"/>
        <v>0</v>
      </c>
      <c r="Q170" s="196">
        <v>0</v>
      </c>
      <c r="R170" s="196">
        <f t="shared" si="2"/>
        <v>0</v>
      </c>
      <c r="S170" s="196">
        <v>0</v>
      </c>
      <c r="T170" s="197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8" t="s">
        <v>122</v>
      </c>
      <c r="AT170" s="198" t="s">
        <v>118</v>
      </c>
      <c r="AU170" s="198" t="s">
        <v>81</v>
      </c>
      <c r="AY170" s="16" t="s">
        <v>116</v>
      </c>
      <c r="BE170" s="199">
        <f t="shared" si="4"/>
        <v>0</v>
      </c>
      <c r="BF170" s="199">
        <f t="shared" si="5"/>
        <v>0</v>
      </c>
      <c r="BG170" s="199">
        <f t="shared" si="6"/>
        <v>0</v>
      </c>
      <c r="BH170" s="199">
        <f t="shared" si="7"/>
        <v>0</v>
      </c>
      <c r="BI170" s="199">
        <f t="shared" si="8"/>
        <v>0</v>
      </c>
      <c r="BJ170" s="16" t="s">
        <v>77</v>
      </c>
      <c r="BK170" s="199">
        <f t="shared" si="9"/>
        <v>0</v>
      </c>
      <c r="BL170" s="16" t="s">
        <v>122</v>
      </c>
      <c r="BM170" s="198" t="s">
        <v>455</v>
      </c>
    </row>
    <row r="171" spans="1:65" s="2" customFormat="1" ht="16.5" customHeight="1">
      <c r="A171" s="33"/>
      <c r="B171" s="34"/>
      <c r="C171" s="212" t="s">
        <v>7</v>
      </c>
      <c r="D171" s="212" t="s">
        <v>172</v>
      </c>
      <c r="E171" s="213" t="s">
        <v>456</v>
      </c>
      <c r="F171" s="214" t="s">
        <v>457</v>
      </c>
      <c r="G171" s="215" t="s">
        <v>121</v>
      </c>
      <c r="H171" s="216">
        <v>24</v>
      </c>
      <c r="I171" s="217"/>
      <c r="J171" s="218">
        <f t="shared" si="0"/>
        <v>0</v>
      </c>
      <c r="K171" s="219"/>
      <c r="L171" s="220"/>
      <c r="M171" s="221" t="s">
        <v>1</v>
      </c>
      <c r="N171" s="222" t="s">
        <v>37</v>
      </c>
      <c r="O171" s="70"/>
      <c r="P171" s="196">
        <f t="shared" si="1"/>
        <v>0</v>
      </c>
      <c r="Q171" s="196">
        <v>6.4999999999999997E-4</v>
      </c>
      <c r="R171" s="196">
        <f t="shared" si="2"/>
        <v>1.5599999999999999E-2</v>
      </c>
      <c r="S171" s="196">
        <v>0</v>
      </c>
      <c r="T171" s="197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8" t="s">
        <v>146</v>
      </c>
      <c r="AT171" s="198" t="s">
        <v>172</v>
      </c>
      <c r="AU171" s="198" t="s">
        <v>81</v>
      </c>
      <c r="AY171" s="16" t="s">
        <v>116</v>
      </c>
      <c r="BE171" s="199">
        <f t="shared" si="4"/>
        <v>0</v>
      </c>
      <c r="BF171" s="199">
        <f t="shared" si="5"/>
        <v>0</v>
      </c>
      <c r="BG171" s="199">
        <f t="shared" si="6"/>
        <v>0</v>
      </c>
      <c r="BH171" s="199">
        <f t="shared" si="7"/>
        <v>0</v>
      </c>
      <c r="BI171" s="199">
        <f t="shared" si="8"/>
        <v>0</v>
      </c>
      <c r="BJ171" s="16" t="s">
        <v>77</v>
      </c>
      <c r="BK171" s="199">
        <f t="shared" si="9"/>
        <v>0</v>
      </c>
      <c r="BL171" s="16" t="s">
        <v>122</v>
      </c>
      <c r="BM171" s="198" t="s">
        <v>458</v>
      </c>
    </row>
    <row r="172" spans="1:65" s="2" customFormat="1" ht="33" customHeight="1">
      <c r="A172" s="33"/>
      <c r="B172" s="34"/>
      <c r="C172" s="186" t="s">
        <v>215</v>
      </c>
      <c r="D172" s="186" t="s">
        <v>118</v>
      </c>
      <c r="E172" s="187" t="s">
        <v>459</v>
      </c>
      <c r="F172" s="188" t="s">
        <v>460</v>
      </c>
      <c r="G172" s="189" t="s">
        <v>121</v>
      </c>
      <c r="H172" s="190">
        <v>3</v>
      </c>
      <c r="I172" s="191"/>
      <c r="J172" s="192">
        <f t="shared" si="0"/>
        <v>0</v>
      </c>
      <c r="K172" s="193"/>
      <c r="L172" s="38"/>
      <c r="M172" s="194" t="s">
        <v>1</v>
      </c>
      <c r="N172" s="195" t="s">
        <v>37</v>
      </c>
      <c r="O172" s="70"/>
      <c r="P172" s="196">
        <f t="shared" si="1"/>
        <v>0</v>
      </c>
      <c r="Q172" s="196">
        <v>0</v>
      </c>
      <c r="R172" s="196">
        <f t="shared" si="2"/>
        <v>0</v>
      </c>
      <c r="S172" s="196">
        <v>0</v>
      </c>
      <c r="T172" s="197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122</v>
      </c>
      <c r="AT172" s="198" t="s">
        <v>118</v>
      </c>
      <c r="AU172" s="198" t="s">
        <v>81</v>
      </c>
      <c r="AY172" s="16" t="s">
        <v>116</v>
      </c>
      <c r="BE172" s="199">
        <f t="shared" si="4"/>
        <v>0</v>
      </c>
      <c r="BF172" s="199">
        <f t="shared" si="5"/>
        <v>0</v>
      </c>
      <c r="BG172" s="199">
        <f t="shared" si="6"/>
        <v>0</v>
      </c>
      <c r="BH172" s="199">
        <f t="shared" si="7"/>
        <v>0</v>
      </c>
      <c r="BI172" s="199">
        <f t="shared" si="8"/>
        <v>0</v>
      </c>
      <c r="BJ172" s="16" t="s">
        <v>77</v>
      </c>
      <c r="BK172" s="199">
        <f t="shared" si="9"/>
        <v>0</v>
      </c>
      <c r="BL172" s="16" t="s">
        <v>122</v>
      </c>
      <c r="BM172" s="198" t="s">
        <v>461</v>
      </c>
    </row>
    <row r="173" spans="1:65" s="2" customFormat="1" ht="21.75" customHeight="1">
      <c r="A173" s="33"/>
      <c r="B173" s="34"/>
      <c r="C173" s="186" t="s">
        <v>220</v>
      </c>
      <c r="D173" s="186" t="s">
        <v>118</v>
      </c>
      <c r="E173" s="187" t="s">
        <v>462</v>
      </c>
      <c r="F173" s="188" t="s">
        <v>463</v>
      </c>
      <c r="G173" s="189" t="s">
        <v>121</v>
      </c>
      <c r="H173" s="190">
        <v>6</v>
      </c>
      <c r="I173" s="191"/>
      <c r="J173" s="192">
        <f t="shared" si="0"/>
        <v>0</v>
      </c>
      <c r="K173" s="193"/>
      <c r="L173" s="38"/>
      <c r="M173" s="194" t="s">
        <v>1</v>
      </c>
      <c r="N173" s="195" t="s">
        <v>37</v>
      </c>
      <c r="O173" s="70"/>
      <c r="P173" s="196">
        <f t="shared" si="1"/>
        <v>0</v>
      </c>
      <c r="Q173" s="196">
        <v>0</v>
      </c>
      <c r="R173" s="196">
        <f t="shared" si="2"/>
        <v>0</v>
      </c>
      <c r="S173" s="196">
        <v>0</v>
      </c>
      <c r="T173" s="197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8" t="s">
        <v>122</v>
      </c>
      <c r="AT173" s="198" t="s">
        <v>118</v>
      </c>
      <c r="AU173" s="198" t="s">
        <v>81</v>
      </c>
      <c r="AY173" s="16" t="s">
        <v>116</v>
      </c>
      <c r="BE173" s="199">
        <f t="shared" si="4"/>
        <v>0</v>
      </c>
      <c r="BF173" s="199">
        <f t="shared" si="5"/>
        <v>0</v>
      </c>
      <c r="BG173" s="199">
        <f t="shared" si="6"/>
        <v>0</v>
      </c>
      <c r="BH173" s="199">
        <f t="shared" si="7"/>
        <v>0</v>
      </c>
      <c r="BI173" s="199">
        <f t="shared" si="8"/>
        <v>0</v>
      </c>
      <c r="BJ173" s="16" t="s">
        <v>77</v>
      </c>
      <c r="BK173" s="199">
        <f t="shared" si="9"/>
        <v>0</v>
      </c>
      <c r="BL173" s="16" t="s">
        <v>122</v>
      </c>
      <c r="BM173" s="198" t="s">
        <v>464</v>
      </c>
    </row>
    <row r="174" spans="1:65" s="2" customFormat="1" ht="16.5" customHeight="1">
      <c r="A174" s="33"/>
      <c r="B174" s="34"/>
      <c r="C174" s="212" t="s">
        <v>227</v>
      </c>
      <c r="D174" s="212" t="s">
        <v>172</v>
      </c>
      <c r="E174" s="213" t="s">
        <v>465</v>
      </c>
      <c r="F174" s="214" t="s">
        <v>466</v>
      </c>
      <c r="G174" s="215" t="s">
        <v>121</v>
      </c>
      <c r="H174" s="216">
        <v>6</v>
      </c>
      <c r="I174" s="217"/>
      <c r="J174" s="218">
        <f t="shared" si="0"/>
        <v>0</v>
      </c>
      <c r="K174" s="219"/>
      <c r="L174" s="220"/>
      <c r="M174" s="221" t="s">
        <v>1</v>
      </c>
      <c r="N174" s="222" t="s">
        <v>37</v>
      </c>
      <c r="O174" s="70"/>
      <c r="P174" s="196">
        <f t="shared" si="1"/>
        <v>0</v>
      </c>
      <c r="Q174" s="196">
        <v>0.26200000000000001</v>
      </c>
      <c r="R174" s="196">
        <f t="shared" si="2"/>
        <v>1.5720000000000001</v>
      </c>
      <c r="S174" s="196">
        <v>0</v>
      </c>
      <c r="T174" s="197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8" t="s">
        <v>146</v>
      </c>
      <c r="AT174" s="198" t="s">
        <v>172</v>
      </c>
      <c r="AU174" s="198" t="s">
        <v>81</v>
      </c>
      <c r="AY174" s="16" t="s">
        <v>116</v>
      </c>
      <c r="BE174" s="199">
        <f t="shared" si="4"/>
        <v>0</v>
      </c>
      <c r="BF174" s="199">
        <f t="shared" si="5"/>
        <v>0</v>
      </c>
      <c r="BG174" s="199">
        <f t="shared" si="6"/>
        <v>0</v>
      </c>
      <c r="BH174" s="199">
        <f t="shared" si="7"/>
        <v>0</v>
      </c>
      <c r="BI174" s="199">
        <f t="shared" si="8"/>
        <v>0</v>
      </c>
      <c r="BJ174" s="16" t="s">
        <v>77</v>
      </c>
      <c r="BK174" s="199">
        <f t="shared" si="9"/>
        <v>0</v>
      </c>
      <c r="BL174" s="16" t="s">
        <v>122</v>
      </c>
      <c r="BM174" s="198" t="s">
        <v>467</v>
      </c>
    </row>
    <row r="175" spans="1:65" s="2" customFormat="1" ht="21.75" customHeight="1">
      <c r="A175" s="33"/>
      <c r="B175" s="34"/>
      <c r="C175" s="186" t="s">
        <v>232</v>
      </c>
      <c r="D175" s="186" t="s">
        <v>118</v>
      </c>
      <c r="E175" s="187" t="s">
        <v>468</v>
      </c>
      <c r="F175" s="188" t="s">
        <v>469</v>
      </c>
      <c r="G175" s="189" t="s">
        <v>121</v>
      </c>
      <c r="H175" s="190">
        <v>3</v>
      </c>
      <c r="I175" s="191"/>
      <c r="J175" s="192">
        <f t="shared" si="0"/>
        <v>0</v>
      </c>
      <c r="K175" s="193"/>
      <c r="L175" s="38"/>
      <c r="M175" s="194" t="s">
        <v>1</v>
      </c>
      <c r="N175" s="195" t="s">
        <v>37</v>
      </c>
      <c r="O175" s="70"/>
      <c r="P175" s="196">
        <f t="shared" si="1"/>
        <v>0</v>
      </c>
      <c r="Q175" s="196">
        <v>0</v>
      </c>
      <c r="R175" s="196">
        <f t="shared" si="2"/>
        <v>0</v>
      </c>
      <c r="S175" s="196">
        <v>0</v>
      </c>
      <c r="T175" s="197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8" t="s">
        <v>122</v>
      </c>
      <c r="AT175" s="198" t="s">
        <v>118</v>
      </c>
      <c r="AU175" s="198" t="s">
        <v>81</v>
      </c>
      <c r="AY175" s="16" t="s">
        <v>116</v>
      </c>
      <c r="BE175" s="199">
        <f t="shared" si="4"/>
        <v>0</v>
      </c>
      <c r="BF175" s="199">
        <f t="shared" si="5"/>
        <v>0</v>
      </c>
      <c r="BG175" s="199">
        <f t="shared" si="6"/>
        <v>0</v>
      </c>
      <c r="BH175" s="199">
        <f t="shared" si="7"/>
        <v>0</v>
      </c>
      <c r="BI175" s="199">
        <f t="shared" si="8"/>
        <v>0</v>
      </c>
      <c r="BJ175" s="16" t="s">
        <v>77</v>
      </c>
      <c r="BK175" s="199">
        <f t="shared" si="9"/>
        <v>0</v>
      </c>
      <c r="BL175" s="16" t="s">
        <v>122</v>
      </c>
      <c r="BM175" s="198" t="s">
        <v>470</v>
      </c>
    </row>
    <row r="176" spans="1:65" s="2" customFormat="1" ht="21.75" customHeight="1">
      <c r="A176" s="33"/>
      <c r="B176" s="34"/>
      <c r="C176" s="212" t="s">
        <v>237</v>
      </c>
      <c r="D176" s="212" t="s">
        <v>172</v>
      </c>
      <c r="E176" s="213" t="s">
        <v>471</v>
      </c>
      <c r="F176" s="214" t="s">
        <v>472</v>
      </c>
      <c r="G176" s="215" t="s">
        <v>121</v>
      </c>
      <c r="H176" s="216">
        <v>3</v>
      </c>
      <c r="I176" s="217"/>
      <c r="J176" s="218">
        <f t="shared" si="0"/>
        <v>0</v>
      </c>
      <c r="K176" s="219"/>
      <c r="L176" s="220"/>
      <c r="M176" s="221" t="s">
        <v>1</v>
      </c>
      <c r="N176" s="222" t="s">
        <v>37</v>
      </c>
      <c r="O176" s="70"/>
      <c r="P176" s="196">
        <f t="shared" si="1"/>
        <v>0</v>
      </c>
      <c r="Q176" s="196">
        <v>0.52100000000000002</v>
      </c>
      <c r="R176" s="196">
        <f t="shared" si="2"/>
        <v>1.5630000000000002</v>
      </c>
      <c r="S176" s="196">
        <v>0</v>
      </c>
      <c r="T176" s="197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146</v>
      </c>
      <c r="AT176" s="198" t="s">
        <v>172</v>
      </c>
      <c r="AU176" s="198" t="s">
        <v>81</v>
      </c>
      <c r="AY176" s="16" t="s">
        <v>116</v>
      </c>
      <c r="BE176" s="199">
        <f t="shared" si="4"/>
        <v>0</v>
      </c>
      <c r="BF176" s="199">
        <f t="shared" si="5"/>
        <v>0</v>
      </c>
      <c r="BG176" s="199">
        <f t="shared" si="6"/>
        <v>0</v>
      </c>
      <c r="BH176" s="199">
        <f t="shared" si="7"/>
        <v>0</v>
      </c>
      <c r="BI176" s="199">
        <f t="shared" si="8"/>
        <v>0</v>
      </c>
      <c r="BJ176" s="16" t="s">
        <v>77</v>
      </c>
      <c r="BK176" s="199">
        <f t="shared" si="9"/>
        <v>0</v>
      </c>
      <c r="BL176" s="16" t="s">
        <v>122</v>
      </c>
      <c r="BM176" s="198" t="s">
        <v>473</v>
      </c>
    </row>
    <row r="177" spans="1:65" s="2" customFormat="1" ht="21.75" customHeight="1">
      <c r="A177" s="33"/>
      <c r="B177" s="34"/>
      <c r="C177" s="186" t="s">
        <v>241</v>
      </c>
      <c r="D177" s="186" t="s">
        <v>118</v>
      </c>
      <c r="E177" s="187" t="s">
        <v>474</v>
      </c>
      <c r="F177" s="188" t="s">
        <v>475</v>
      </c>
      <c r="G177" s="189" t="s">
        <v>121</v>
      </c>
      <c r="H177" s="190">
        <v>8</v>
      </c>
      <c r="I177" s="191"/>
      <c r="J177" s="192">
        <f t="shared" si="0"/>
        <v>0</v>
      </c>
      <c r="K177" s="193"/>
      <c r="L177" s="38"/>
      <c r="M177" s="194" t="s">
        <v>1</v>
      </c>
      <c r="N177" s="195" t="s">
        <v>37</v>
      </c>
      <c r="O177" s="70"/>
      <c r="P177" s="196">
        <f t="shared" si="1"/>
        <v>0</v>
      </c>
      <c r="Q177" s="196">
        <v>0</v>
      </c>
      <c r="R177" s="196">
        <f t="shared" si="2"/>
        <v>0</v>
      </c>
      <c r="S177" s="196">
        <v>0</v>
      </c>
      <c r="T177" s="197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98" t="s">
        <v>122</v>
      </c>
      <c r="AT177" s="198" t="s">
        <v>118</v>
      </c>
      <c r="AU177" s="198" t="s">
        <v>81</v>
      </c>
      <c r="AY177" s="16" t="s">
        <v>116</v>
      </c>
      <c r="BE177" s="199">
        <f t="shared" si="4"/>
        <v>0</v>
      </c>
      <c r="BF177" s="199">
        <f t="shared" si="5"/>
        <v>0</v>
      </c>
      <c r="BG177" s="199">
        <f t="shared" si="6"/>
        <v>0</v>
      </c>
      <c r="BH177" s="199">
        <f t="shared" si="7"/>
        <v>0</v>
      </c>
      <c r="BI177" s="199">
        <f t="shared" si="8"/>
        <v>0</v>
      </c>
      <c r="BJ177" s="16" t="s">
        <v>77</v>
      </c>
      <c r="BK177" s="199">
        <f t="shared" si="9"/>
        <v>0</v>
      </c>
      <c r="BL177" s="16" t="s">
        <v>122</v>
      </c>
      <c r="BM177" s="198" t="s">
        <v>476</v>
      </c>
    </row>
    <row r="178" spans="1:65" s="2" customFormat="1" ht="21.75" customHeight="1">
      <c r="A178" s="33"/>
      <c r="B178" s="34"/>
      <c r="C178" s="212" t="s">
        <v>245</v>
      </c>
      <c r="D178" s="212" t="s">
        <v>172</v>
      </c>
      <c r="E178" s="213" t="s">
        <v>477</v>
      </c>
      <c r="F178" s="214" t="s">
        <v>478</v>
      </c>
      <c r="G178" s="215" t="s">
        <v>121</v>
      </c>
      <c r="H178" s="216">
        <v>8</v>
      </c>
      <c r="I178" s="217"/>
      <c r="J178" s="218">
        <f t="shared" si="0"/>
        <v>0</v>
      </c>
      <c r="K178" s="219"/>
      <c r="L178" s="220"/>
      <c r="M178" s="221" t="s">
        <v>1</v>
      </c>
      <c r="N178" s="222" t="s">
        <v>37</v>
      </c>
      <c r="O178" s="70"/>
      <c r="P178" s="196">
        <f t="shared" si="1"/>
        <v>0</v>
      </c>
      <c r="Q178" s="196">
        <v>7.1999999999999995E-2</v>
      </c>
      <c r="R178" s="196">
        <f t="shared" si="2"/>
        <v>0.57599999999999996</v>
      </c>
      <c r="S178" s="196">
        <v>0</v>
      </c>
      <c r="T178" s="197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8" t="s">
        <v>146</v>
      </c>
      <c r="AT178" s="198" t="s">
        <v>172</v>
      </c>
      <c r="AU178" s="198" t="s">
        <v>81</v>
      </c>
      <c r="AY178" s="16" t="s">
        <v>116</v>
      </c>
      <c r="BE178" s="199">
        <f t="shared" si="4"/>
        <v>0</v>
      </c>
      <c r="BF178" s="199">
        <f t="shared" si="5"/>
        <v>0</v>
      </c>
      <c r="BG178" s="199">
        <f t="shared" si="6"/>
        <v>0</v>
      </c>
      <c r="BH178" s="199">
        <f t="shared" si="7"/>
        <v>0</v>
      </c>
      <c r="BI178" s="199">
        <f t="shared" si="8"/>
        <v>0</v>
      </c>
      <c r="BJ178" s="16" t="s">
        <v>77</v>
      </c>
      <c r="BK178" s="199">
        <f t="shared" si="9"/>
        <v>0</v>
      </c>
      <c r="BL178" s="16" t="s">
        <v>122</v>
      </c>
      <c r="BM178" s="198" t="s">
        <v>479</v>
      </c>
    </row>
    <row r="179" spans="1:65" s="2" customFormat="1" ht="21.75" customHeight="1">
      <c r="A179" s="33"/>
      <c r="B179" s="34"/>
      <c r="C179" s="212" t="s">
        <v>249</v>
      </c>
      <c r="D179" s="212" t="s">
        <v>172</v>
      </c>
      <c r="E179" s="213" t="s">
        <v>480</v>
      </c>
      <c r="F179" s="214" t="s">
        <v>481</v>
      </c>
      <c r="G179" s="215" t="s">
        <v>121</v>
      </c>
      <c r="H179" s="216">
        <v>8</v>
      </c>
      <c r="I179" s="217"/>
      <c r="J179" s="218">
        <f t="shared" si="0"/>
        <v>0</v>
      </c>
      <c r="K179" s="219"/>
      <c r="L179" s="220"/>
      <c r="M179" s="221" t="s">
        <v>1</v>
      </c>
      <c r="N179" s="222" t="s">
        <v>37</v>
      </c>
      <c r="O179" s="70"/>
      <c r="P179" s="196">
        <f t="shared" si="1"/>
        <v>0</v>
      </c>
      <c r="Q179" s="196">
        <v>2.7E-2</v>
      </c>
      <c r="R179" s="196">
        <f t="shared" si="2"/>
        <v>0.216</v>
      </c>
      <c r="S179" s="196">
        <v>0</v>
      </c>
      <c r="T179" s="197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8" t="s">
        <v>146</v>
      </c>
      <c r="AT179" s="198" t="s">
        <v>172</v>
      </c>
      <c r="AU179" s="198" t="s">
        <v>81</v>
      </c>
      <c r="AY179" s="16" t="s">
        <v>116</v>
      </c>
      <c r="BE179" s="199">
        <f t="shared" si="4"/>
        <v>0</v>
      </c>
      <c r="BF179" s="199">
        <f t="shared" si="5"/>
        <v>0</v>
      </c>
      <c r="BG179" s="199">
        <f t="shared" si="6"/>
        <v>0</v>
      </c>
      <c r="BH179" s="199">
        <f t="shared" si="7"/>
        <v>0</v>
      </c>
      <c r="BI179" s="199">
        <f t="shared" si="8"/>
        <v>0</v>
      </c>
      <c r="BJ179" s="16" t="s">
        <v>77</v>
      </c>
      <c r="BK179" s="199">
        <f t="shared" si="9"/>
        <v>0</v>
      </c>
      <c r="BL179" s="16" t="s">
        <v>122</v>
      </c>
      <c r="BM179" s="198" t="s">
        <v>482</v>
      </c>
    </row>
    <row r="180" spans="1:65" s="2" customFormat="1" ht="21.75" customHeight="1">
      <c r="A180" s="33"/>
      <c r="B180" s="34"/>
      <c r="C180" s="212" t="s">
        <v>254</v>
      </c>
      <c r="D180" s="212" t="s">
        <v>172</v>
      </c>
      <c r="E180" s="213" t="s">
        <v>483</v>
      </c>
      <c r="F180" s="214" t="s">
        <v>484</v>
      </c>
      <c r="G180" s="215" t="s">
        <v>121</v>
      </c>
      <c r="H180" s="216">
        <v>8</v>
      </c>
      <c r="I180" s="217"/>
      <c r="J180" s="218">
        <f t="shared" si="0"/>
        <v>0</v>
      </c>
      <c r="K180" s="219"/>
      <c r="L180" s="220"/>
      <c r="M180" s="221" t="s">
        <v>1</v>
      </c>
      <c r="N180" s="222" t="s">
        <v>37</v>
      </c>
      <c r="O180" s="70"/>
      <c r="P180" s="196">
        <f t="shared" si="1"/>
        <v>0</v>
      </c>
      <c r="Q180" s="196">
        <v>0.08</v>
      </c>
      <c r="R180" s="196">
        <f t="shared" si="2"/>
        <v>0.64</v>
      </c>
      <c r="S180" s="196">
        <v>0</v>
      </c>
      <c r="T180" s="197">
        <f t="shared" si="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146</v>
      </c>
      <c r="AT180" s="198" t="s">
        <v>172</v>
      </c>
      <c r="AU180" s="198" t="s">
        <v>81</v>
      </c>
      <c r="AY180" s="16" t="s">
        <v>116</v>
      </c>
      <c r="BE180" s="199">
        <f t="shared" si="4"/>
        <v>0</v>
      </c>
      <c r="BF180" s="199">
        <f t="shared" si="5"/>
        <v>0</v>
      </c>
      <c r="BG180" s="199">
        <f t="shared" si="6"/>
        <v>0</v>
      </c>
      <c r="BH180" s="199">
        <f t="shared" si="7"/>
        <v>0</v>
      </c>
      <c r="BI180" s="199">
        <f t="shared" si="8"/>
        <v>0</v>
      </c>
      <c r="BJ180" s="16" t="s">
        <v>77</v>
      </c>
      <c r="BK180" s="199">
        <f t="shared" si="9"/>
        <v>0</v>
      </c>
      <c r="BL180" s="16" t="s">
        <v>122</v>
      </c>
      <c r="BM180" s="198" t="s">
        <v>485</v>
      </c>
    </row>
    <row r="181" spans="1:65" s="2" customFormat="1" ht="21.75" customHeight="1">
      <c r="A181" s="33"/>
      <c r="B181" s="34"/>
      <c r="C181" s="212" t="s">
        <v>258</v>
      </c>
      <c r="D181" s="212" t="s">
        <v>172</v>
      </c>
      <c r="E181" s="213" t="s">
        <v>486</v>
      </c>
      <c r="F181" s="214" t="s">
        <v>487</v>
      </c>
      <c r="G181" s="215" t="s">
        <v>121</v>
      </c>
      <c r="H181" s="216">
        <v>8</v>
      </c>
      <c r="I181" s="217"/>
      <c r="J181" s="218">
        <f t="shared" si="0"/>
        <v>0</v>
      </c>
      <c r="K181" s="219"/>
      <c r="L181" s="220"/>
      <c r="M181" s="221" t="s">
        <v>1</v>
      </c>
      <c r="N181" s="222" t="s">
        <v>37</v>
      </c>
      <c r="O181" s="70"/>
      <c r="P181" s="196">
        <f t="shared" si="1"/>
        <v>0</v>
      </c>
      <c r="Q181" s="196">
        <v>0.04</v>
      </c>
      <c r="R181" s="196">
        <f t="shared" si="2"/>
        <v>0.32</v>
      </c>
      <c r="S181" s="196">
        <v>0</v>
      </c>
      <c r="T181" s="197">
        <f t="shared" si="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8" t="s">
        <v>146</v>
      </c>
      <c r="AT181" s="198" t="s">
        <v>172</v>
      </c>
      <c r="AU181" s="198" t="s">
        <v>81</v>
      </c>
      <c r="AY181" s="16" t="s">
        <v>116</v>
      </c>
      <c r="BE181" s="199">
        <f t="shared" si="4"/>
        <v>0</v>
      </c>
      <c r="BF181" s="199">
        <f t="shared" si="5"/>
        <v>0</v>
      </c>
      <c r="BG181" s="199">
        <f t="shared" si="6"/>
        <v>0</v>
      </c>
      <c r="BH181" s="199">
        <f t="shared" si="7"/>
        <v>0</v>
      </c>
      <c r="BI181" s="199">
        <f t="shared" si="8"/>
        <v>0</v>
      </c>
      <c r="BJ181" s="16" t="s">
        <v>77</v>
      </c>
      <c r="BK181" s="199">
        <f t="shared" si="9"/>
        <v>0</v>
      </c>
      <c r="BL181" s="16" t="s">
        <v>122</v>
      </c>
      <c r="BM181" s="198" t="s">
        <v>488</v>
      </c>
    </row>
    <row r="182" spans="1:65" s="2" customFormat="1" ht="21.75" customHeight="1">
      <c r="A182" s="33"/>
      <c r="B182" s="34"/>
      <c r="C182" s="186" t="s">
        <v>263</v>
      </c>
      <c r="D182" s="186" t="s">
        <v>118</v>
      </c>
      <c r="E182" s="187" t="s">
        <v>489</v>
      </c>
      <c r="F182" s="188" t="s">
        <v>490</v>
      </c>
      <c r="G182" s="189" t="s">
        <v>121</v>
      </c>
      <c r="H182" s="190">
        <v>3</v>
      </c>
      <c r="I182" s="191"/>
      <c r="J182" s="192">
        <f t="shared" si="0"/>
        <v>0</v>
      </c>
      <c r="K182" s="193"/>
      <c r="L182" s="38"/>
      <c r="M182" s="194" t="s">
        <v>1</v>
      </c>
      <c r="N182" s="195" t="s">
        <v>37</v>
      </c>
      <c r="O182" s="70"/>
      <c r="P182" s="196">
        <f t="shared" si="1"/>
        <v>0</v>
      </c>
      <c r="Q182" s="196">
        <v>0</v>
      </c>
      <c r="R182" s="196">
        <f t="shared" si="2"/>
        <v>0</v>
      </c>
      <c r="S182" s="196">
        <v>0</v>
      </c>
      <c r="T182" s="197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8" t="s">
        <v>122</v>
      </c>
      <c r="AT182" s="198" t="s">
        <v>118</v>
      </c>
      <c r="AU182" s="198" t="s">
        <v>81</v>
      </c>
      <c r="AY182" s="16" t="s">
        <v>116</v>
      </c>
      <c r="BE182" s="199">
        <f t="shared" si="4"/>
        <v>0</v>
      </c>
      <c r="BF182" s="199">
        <f t="shared" si="5"/>
        <v>0</v>
      </c>
      <c r="BG182" s="199">
        <f t="shared" si="6"/>
        <v>0</v>
      </c>
      <c r="BH182" s="199">
        <f t="shared" si="7"/>
        <v>0</v>
      </c>
      <c r="BI182" s="199">
        <f t="shared" si="8"/>
        <v>0</v>
      </c>
      <c r="BJ182" s="16" t="s">
        <v>77</v>
      </c>
      <c r="BK182" s="199">
        <f t="shared" si="9"/>
        <v>0</v>
      </c>
      <c r="BL182" s="16" t="s">
        <v>122</v>
      </c>
      <c r="BM182" s="198" t="s">
        <v>491</v>
      </c>
    </row>
    <row r="183" spans="1:65" s="2" customFormat="1" ht="21.75" customHeight="1">
      <c r="A183" s="33"/>
      <c r="B183" s="34"/>
      <c r="C183" s="212" t="s">
        <v>268</v>
      </c>
      <c r="D183" s="212" t="s">
        <v>172</v>
      </c>
      <c r="E183" s="213" t="s">
        <v>492</v>
      </c>
      <c r="F183" s="214" t="s">
        <v>493</v>
      </c>
      <c r="G183" s="215" t="s">
        <v>121</v>
      </c>
      <c r="H183" s="216">
        <v>3</v>
      </c>
      <c r="I183" s="217"/>
      <c r="J183" s="218">
        <f t="shared" si="0"/>
        <v>0</v>
      </c>
      <c r="K183" s="219"/>
      <c r="L183" s="220"/>
      <c r="M183" s="221" t="s">
        <v>1</v>
      </c>
      <c r="N183" s="222" t="s">
        <v>37</v>
      </c>
      <c r="O183" s="70"/>
      <c r="P183" s="196">
        <f t="shared" si="1"/>
        <v>0</v>
      </c>
      <c r="Q183" s="196">
        <v>0.19600000000000001</v>
      </c>
      <c r="R183" s="196">
        <f t="shared" si="2"/>
        <v>0.58800000000000008</v>
      </c>
      <c r="S183" s="196">
        <v>0</v>
      </c>
      <c r="T183" s="197">
        <f t="shared" si="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8" t="s">
        <v>146</v>
      </c>
      <c r="AT183" s="198" t="s">
        <v>172</v>
      </c>
      <c r="AU183" s="198" t="s">
        <v>81</v>
      </c>
      <c r="AY183" s="16" t="s">
        <v>116</v>
      </c>
      <c r="BE183" s="199">
        <f t="shared" si="4"/>
        <v>0</v>
      </c>
      <c r="BF183" s="199">
        <f t="shared" si="5"/>
        <v>0</v>
      </c>
      <c r="BG183" s="199">
        <f t="shared" si="6"/>
        <v>0</v>
      </c>
      <c r="BH183" s="199">
        <f t="shared" si="7"/>
        <v>0</v>
      </c>
      <c r="BI183" s="199">
        <f t="shared" si="8"/>
        <v>0</v>
      </c>
      <c r="BJ183" s="16" t="s">
        <v>77</v>
      </c>
      <c r="BK183" s="199">
        <f t="shared" si="9"/>
        <v>0</v>
      </c>
      <c r="BL183" s="16" t="s">
        <v>122</v>
      </c>
      <c r="BM183" s="198" t="s">
        <v>494</v>
      </c>
    </row>
    <row r="184" spans="1:65" s="2" customFormat="1" ht="21.75" customHeight="1">
      <c r="A184" s="33"/>
      <c r="B184" s="34"/>
      <c r="C184" s="186" t="s">
        <v>273</v>
      </c>
      <c r="D184" s="186" t="s">
        <v>118</v>
      </c>
      <c r="E184" s="187" t="s">
        <v>495</v>
      </c>
      <c r="F184" s="188" t="s">
        <v>496</v>
      </c>
      <c r="G184" s="189" t="s">
        <v>121</v>
      </c>
      <c r="H184" s="190">
        <v>8</v>
      </c>
      <c r="I184" s="191"/>
      <c r="J184" s="192">
        <f t="shared" si="0"/>
        <v>0</v>
      </c>
      <c r="K184" s="193"/>
      <c r="L184" s="38"/>
      <c r="M184" s="194" t="s">
        <v>1</v>
      </c>
      <c r="N184" s="195" t="s">
        <v>37</v>
      </c>
      <c r="O184" s="70"/>
      <c r="P184" s="196">
        <f t="shared" si="1"/>
        <v>0</v>
      </c>
      <c r="Q184" s="196">
        <v>0</v>
      </c>
      <c r="R184" s="196">
        <f t="shared" si="2"/>
        <v>0</v>
      </c>
      <c r="S184" s="196">
        <v>0</v>
      </c>
      <c r="T184" s="197">
        <f t="shared" si="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122</v>
      </c>
      <c r="AT184" s="198" t="s">
        <v>118</v>
      </c>
      <c r="AU184" s="198" t="s">
        <v>81</v>
      </c>
      <c r="AY184" s="16" t="s">
        <v>116</v>
      </c>
      <c r="BE184" s="199">
        <f t="shared" si="4"/>
        <v>0</v>
      </c>
      <c r="BF184" s="199">
        <f t="shared" si="5"/>
        <v>0</v>
      </c>
      <c r="BG184" s="199">
        <f t="shared" si="6"/>
        <v>0</v>
      </c>
      <c r="BH184" s="199">
        <f t="shared" si="7"/>
        <v>0</v>
      </c>
      <c r="BI184" s="199">
        <f t="shared" si="8"/>
        <v>0</v>
      </c>
      <c r="BJ184" s="16" t="s">
        <v>77</v>
      </c>
      <c r="BK184" s="199">
        <f t="shared" si="9"/>
        <v>0</v>
      </c>
      <c r="BL184" s="16" t="s">
        <v>122</v>
      </c>
      <c r="BM184" s="198" t="s">
        <v>497</v>
      </c>
    </row>
    <row r="185" spans="1:65" s="2" customFormat="1" ht="21.75" customHeight="1">
      <c r="A185" s="33"/>
      <c r="B185" s="34"/>
      <c r="C185" s="212" t="s">
        <v>278</v>
      </c>
      <c r="D185" s="212" t="s">
        <v>172</v>
      </c>
      <c r="E185" s="213" t="s">
        <v>498</v>
      </c>
      <c r="F185" s="214" t="s">
        <v>499</v>
      </c>
      <c r="G185" s="215" t="s">
        <v>121</v>
      </c>
      <c r="H185" s="216">
        <v>7</v>
      </c>
      <c r="I185" s="217"/>
      <c r="J185" s="218">
        <f t="shared" si="0"/>
        <v>0</v>
      </c>
      <c r="K185" s="219"/>
      <c r="L185" s="220"/>
      <c r="M185" s="221" t="s">
        <v>1</v>
      </c>
      <c r="N185" s="222" t="s">
        <v>37</v>
      </c>
      <c r="O185" s="70"/>
      <c r="P185" s="196">
        <f t="shared" si="1"/>
        <v>0</v>
      </c>
      <c r="Q185" s="196">
        <v>9.5799999999999996E-2</v>
      </c>
      <c r="R185" s="196">
        <f t="shared" si="2"/>
        <v>0.67059999999999997</v>
      </c>
      <c r="S185" s="196">
        <v>0</v>
      </c>
      <c r="T185" s="197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8" t="s">
        <v>146</v>
      </c>
      <c r="AT185" s="198" t="s">
        <v>172</v>
      </c>
      <c r="AU185" s="198" t="s">
        <v>81</v>
      </c>
      <c r="AY185" s="16" t="s">
        <v>116</v>
      </c>
      <c r="BE185" s="199">
        <f t="shared" si="4"/>
        <v>0</v>
      </c>
      <c r="BF185" s="199">
        <f t="shared" si="5"/>
        <v>0</v>
      </c>
      <c r="BG185" s="199">
        <f t="shared" si="6"/>
        <v>0</v>
      </c>
      <c r="BH185" s="199">
        <f t="shared" si="7"/>
        <v>0</v>
      </c>
      <c r="BI185" s="199">
        <f t="shared" si="8"/>
        <v>0</v>
      </c>
      <c r="BJ185" s="16" t="s">
        <v>77</v>
      </c>
      <c r="BK185" s="199">
        <f t="shared" si="9"/>
        <v>0</v>
      </c>
      <c r="BL185" s="16" t="s">
        <v>122</v>
      </c>
      <c r="BM185" s="198" t="s">
        <v>500</v>
      </c>
    </row>
    <row r="186" spans="1:65" s="2" customFormat="1" ht="16.5" customHeight="1">
      <c r="A186" s="33"/>
      <c r="B186" s="34"/>
      <c r="C186" s="212" t="s">
        <v>283</v>
      </c>
      <c r="D186" s="212" t="s">
        <v>172</v>
      </c>
      <c r="E186" s="213" t="s">
        <v>501</v>
      </c>
      <c r="F186" s="214" t="s">
        <v>502</v>
      </c>
      <c r="G186" s="215" t="s">
        <v>121</v>
      </c>
      <c r="H186" s="216">
        <v>1</v>
      </c>
      <c r="I186" s="217"/>
      <c r="J186" s="218">
        <f t="shared" si="0"/>
        <v>0</v>
      </c>
      <c r="K186" s="219"/>
      <c r="L186" s="220"/>
      <c r="M186" s="221" t="s">
        <v>1</v>
      </c>
      <c r="N186" s="222" t="s">
        <v>37</v>
      </c>
      <c r="O186" s="70"/>
      <c r="P186" s="196">
        <f t="shared" si="1"/>
        <v>0</v>
      </c>
      <c r="Q186" s="196">
        <v>5.0599999999999999E-2</v>
      </c>
      <c r="R186" s="196">
        <f t="shared" si="2"/>
        <v>5.0599999999999999E-2</v>
      </c>
      <c r="S186" s="196">
        <v>0</v>
      </c>
      <c r="T186" s="197">
        <f t="shared" si="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98" t="s">
        <v>146</v>
      </c>
      <c r="AT186" s="198" t="s">
        <v>172</v>
      </c>
      <c r="AU186" s="198" t="s">
        <v>81</v>
      </c>
      <c r="AY186" s="16" t="s">
        <v>116</v>
      </c>
      <c r="BE186" s="199">
        <f t="shared" si="4"/>
        <v>0</v>
      </c>
      <c r="BF186" s="199">
        <f t="shared" si="5"/>
        <v>0</v>
      </c>
      <c r="BG186" s="199">
        <f t="shared" si="6"/>
        <v>0</v>
      </c>
      <c r="BH186" s="199">
        <f t="shared" si="7"/>
        <v>0</v>
      </c>
      <c r="BI186" s="199">
        <f t="shared" si="8"/>
        <v>0</v>
      </c>
      <c r="BJ186" s="16" t="s">
        <v>77</v>
      </c>
      <c r="BK186" s="199">
        <f t="shared" si="9"/>
        <v>0</v>
      </c>
      <c r="BL186" s="16" t="s">
        <v>122</v>
      </c>
      <c r="BM186" s="198" t="s">
        <v>503</v>
      </c>
    </row>
    <row r="187" spans="1:65" s="2" customFormat="1" ht="21.75" customHeight="1">
      <c r="A187" s="33"/>
      <c r="B187" s="34"/>
      <c r="C187" s="186" t="s">
        <v>289</v>
      </c>
      <c r="D187" s="186" t="s">
        <v>118</v>
      </c>
      <c r="E187" s="187" t="s">
        <v>504</v>
      </c>
      <c r="F187" s="188" t="s">
        <v>505</v>
      </c>
      <c r="G187" s="189" t="s">
        <v>121</v>
      </c>
      <c r="H187" s="190">
        <v>4</v>
      </c>
      <c r="I187" s="191"/>
      <c r="J187" s="192">
        <f t="shared" si="0"/>
        <v>0</v>
      </c>
      <c r="K187" s="193"/>
      <c r="L187" s="38"/>
      <c r="M187" s="194" t="s">
        <v>1</v>
      </c>
      <c r="N187" s="195" t="s">
        <v>37</v>
      </c>
      <c r="O187" s="70"/>
      <c r="P187" s="196">
        <f t="shared" si="1"/>
        <v>0</v>
      </c>
      <c r="Q187" s="196">
        <v>0.42080000000000001</v>
      </c>
      <c r="R187" s="196">
        <f t="shared" si="2"/>
        <v>1.6832</v>
      </c>
      <c r="S187" s="196">
        <v>0</v>
      </c>
      <c r="T187" s="197">
        <f t="shared" si="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98" t="s">
        <v>122</v>
      </c>
      <c r="AT187" s="198" t="s">
        <v>118</v>
      </c>
      <c r="AU187" s="198" t="s">
        <v>81</v>
      </c>
      <c r="AY187" s="16" t="s">
        <v>116</v>
      </c>
      <c r="BE187" s="199">
        <f t="shared" si="4"/>
        <v>0</v>
      </c>
      <c r="BF187" s="199">
        <f t="shared" si="5"/>
        <v>0</v>
      </c>
      <c r="BG187" s="199">
        <f t="shared" si="6"/>
        <v>0</v>
      </c>
      <c r="BH187" s="199">
        <f t="shared" si="7"/>
        <v>0</v>
      </c>
      <c r="BI187" s="199">
        <f t="shared" si="8"/>
        <v>0</v>
      </c>
      <c r="BJ187" s="16" t="s">
        <v>77</v>
      </c>
      <c r="BK187" s="199">
        <f t="shared" si="9"/>
        <v>0</v>
      </c>
      <c r="BL187" s="16" t="s">
        <v>122</v>
      </c>
      <c r="BM187" s="198" t="s">
        <v>506</v>
      </c>
    </row>
    <row r="188" spans="1:65" s="2" customFormat="1" ht="33" customHeight="1">
      <c r="A188" s="33"/>
      <c r="B188" s="34"/>
      <c r="C188" s="186" t="s">
        <v>293</v>
      </c>
      <c r="D188" s="186" t="s">
        <v>118</v>
      </c>
      <c r="E188" s="187" t="s">
        <v>507</v>
      </c>
      <c r="F188" s="188" t="s">
        <v>508</v>
      </c>
      <c r="G188" s="189" t="s">
        <v>121</v>
      </c>
      <c r="H188" s="190">
        <v>8</v>
      </c>
      <c r="I188" s="191"/>
      <c r="J188" s="192">
        <f t="shared" si="0"/>
        <v>0</v>
      </c>
      <c r="K188" s="193"/>
      <c r="L188" s="38"/>
      <c r="M188" s="194" t="s">
        <v>1</v>
      </c>
      <c r="N188" s="195" t="s">
        <v>37</v>
      </c>
      <c r="O188" s="70"/>
      <c r="P188" s="196">
        <f t="shared" si="1"/>
        <v>0</v>
      </c>
      <c r="Q188" s="196">
        <v>0</v>
      </c>
      <c r="R188" s="196">
        <f t="shared" si="2"/>
        <v>0</v>
      </c>
      <c r="S188" s="196">
        <v>0</v>
      </c>
      <c r="T188" s="197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122</v>
      </c>
      <c r="AT188" s="198" t="s">
        <v>118</v>
      </c>
      <c r="AU188" s="198" t="s">
        <v>81</v>
      </c>
      <c r="AY188" s="16" t="s">
        <v>116</v>
      </c>
      <c r="BE188" s="199">
        <f t="shared" si="4"/>
        <v>0</v>
      </c>
      <c r="BF188" s="199">
        <f t="shared" si="5"/>
        <v>0</v>
      </c>
      <c r="BG188" s="199">
        <f t="shared" si="6"/>
        <v>0</v>
      </c>
      <c r="BH188" s="199">
        <f t="shared" si="7"/>
        <v>0</v>
      </c>
      <c r="BI188" s="199">
        <f t="shared" si="8"/>
        <v>0</v>
      </c>
      <c r="BJ188" s="16" t="s">
        <v>77</v>
      </c>
      <c r="BK188" s="199">
        <f t="shared" si="9"/>
        <v>0</v>
      </c>
      <c r="BL188" s="16" t="s">
        <v>122</v>
      </c>
      <c r="BM188" s="198" t="s">
        <v>509</v>
      </c>
    </row>
    <row r="189" spans="1:65" s="12" customFormat="1" ht="22.9" customHeight="1">
      <c r="B189" s="170"/>
      <c r="C189" s="171"/>
      <c r="D189" s="172" t="s">
        <v>71</v>
      </c>
      <c r="E189" s="184" t="s">
        <v>150</v>
      </c>
      <c r="F189" s="184" t="s">
        <v>288</v>
      </c>
      <c r="G189" s="171"/>
      <c r="H189" s="171"/>
      <c r="I189" s="174"/>
      <c r="J189" s="185">
        <f>BK189</f>
        <v>0</v>
      </c>
      <c r="K189" s="171"/>
      <c r="L189" s="176"/>
      <c r="M189" s="177"/>
      <c r="N189" s="178"/>
      <c r="O189" s="178"/>
      <c r="P189" s="179">
        <f>SUM(P190:P194)</f>
        <v>0</v>
      </c>
      <c r="Q189" s="178"/>
      <c r="R189" s="179">
        <f>SUM(R190:R194)</f>
        <v>0.63630000000000009</v>
      </c>
      <c r="S189" s="178"/>
      <c r="T189" s="180">
        <f>SUM(T190:T194)</f>
        <v>0</v>
      </c>
      <c r="AR189" s="181" t="s">
        <v>77</v>
      </c>
      <c r="AT189" s="182" t="s">
        <v>71</v>
      </c>
      <c r="AU189" s="182" t="s">
        <v>77</v>
      </c>
      <c r="AY189" s="181" t="s">
        <v>116</v>
      </c>
      <c r="BK189" s="183">
        <f>SUM(BK190:BK194)</f>
        <v>0</v>
      </c>
    </row>
    <row r="190" spans="1:65" s="2" customFormat="1" ht="21.75" customHeight="1">
      <c r="A190" s="33"/>
      <c r="B190" s="34"/>
      <c r="C190" s="186" t="s">
        <v>299</v>
      </c>
      <c r="D190" s="186" t="s">
        <v>118</v>
      </c>
      <c r="E190" s="187" t="s">
        <v>510</v>
      </c>
      <c r="F190" s="188" t="s">
        <v>511</v>
      </c>
      <c r="G190" s="189" t="s">
        <v>296</v>
      </c>
      <c r="H190" s="190">
        <v>5</v>
      </c>
      <c r="I190" s="191"/>
      <c r="J190" s="192">
        <f>ROUND(I190*H190,2)</f>
        <v>0</v>
      </c>
      <c r="K190" s="193"/>
      <c r="L190" s="38"/>
      <c r="M190" s="194" t="s">
        <v>1</v>
      </c>
      <c r="N190" s="195" t="s">
        <v>37</v>
      </c>
      <c r="O190" s="70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98" t="s">
        <v>122</v>
      </c>
      <c r="AT190" s="198" t="s">
        <v>118</v>
      </c>
      <c r="AU190" s="198" t="s">
        <v>81</v>
      </c>
      <c r="AY190" s="16" t="s">
        <v>116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6" t="s">
        <v>77</v>
      </c>
      <c r="BK190" s="199">
        <f>ROUND(I190*H190,2)</f>
        <v>0</v>
      </c>
      <c r="BL190" s="16" t="s">
        <v>122</v>
      </c>
      <c r="BM190" s="198" t="s">
        <v>512</v>
      </c>
    </row>
    <row r="191" spans="1:65" s="2" customFormat="1" ht="16.5" customHeight="1">
      <c r="A191" s="33"/>
      <c r="B191" s="34"/>
      <c r="C191" s="212" t="s">
        <v>304</v>
      </c>
      <c r="D191" s="212" t="s">
        <v>172</v>
      </c>
      <c r="E191" s="213" t="s">
        <v>513</v>
      </c>
      <c r="F191" s="214" t="s">
        <v>514</v>
      </c>
      <c r="G191" s="215" t="s">
        <v>296</v>
      </c>
      <c r="H191" s="216">
        <v>5</v>
      </c>
      <c r="I191" s="217"/>
      <c r="J191" s="218">
        <f>ROUND(I191*H191,2)</f>
        <v>0</v>
      </c>
      <c r="K191" s="219"/>
      <c r="L191" s="220"/>
      <c r="M191" s="221" t="s">
        <v>1</v>
      </c>
      <c r="N191" s="222" t="s">
        <v>37</v>
      </c>
      <c r="O191" s="70"/>
      <c r="P191" s="196">
        <f>O191*H191</f>
        <v>0</v>
      </c>
      <c r="Q191" s="196">
        <v>0.12726000000000001</v>
      </c>
      <c r="R191" s="196">
        <f>Q191*H191</f>
        <v>0.63630000000000009</v>
      </c>
      <c r="S191" s="196">
        <v>0</v>
      </c>
      <c r="T191" s="197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8" t="s">
        <v>146</v>
      </c>
      <c r="AT191" s="198" t="s">
        <v>172</v>
      </c>
      <c r="AU191" s="198" t="s">
        <v>81</v>
      </c>
      <c r="AY191" s="16" t="s">
        <v>116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6" t="s">
        <v>77</v>
      </c>
      <c r="BK191" s="199">
        <f>ROUND(I191*H191,2)</f>
        <v>0</v>
      </c>
      <c r="BL191" s="16" t="s">
        <v>122</v>
      </c>
      <c r="BM191" s="198" t="s">
        <v>515</v>
      </c>
    </row>
    <row r="192" spans="1:65" s="2" customFormat="1" ht="21.75" customHeight="1">
      <c r="A192" s="33"/>
      <c r="B192" s="34"/>
      <c r="C192" s="186" t="s">
        <v>309</v>
      </c>
      <c r="D192" s="186" t="s">
        <v>118</v>
      </c>
      <c r="E192" s="187" t="s">
        <v>516</v>
      </c>
      <c r="F192" s="188" t="s">
        <v>517</v>
      </c>
      <c r="G192" s="189" t="s">
        <v>129</v>
      </c>
      <c r="H192" s="190">
        <v>25</v>
      </c>
      <c r="I192" s="191"/>
      <c r="J192" s="192">
        <f>ROUND(I192*H192,2)</f>
        <v>0</v>
      </c>
      <c r="K192" s="193"/>
      <c r="L192" s="38"/>
      <c r="M192" s="194" t="s">
        <v>1</v>
      </c>
      <c r="N192" s="195" t="s">
        <v>37</v>
      </c>
      <c r="O192" s="70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122</v>
      </c>
      <c r="AT192" s="198" t="s">
        <v>118</v>
      </c>
      <c r="AU192" s="198" t="s">
        <v>81</v>
      </c>
      <c r="AY192" s="16" t="s">
        <v>116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77</v>
      </c>
      <c r="BK192" s="199">
        <f>ROUND(I192*H192,2)</f>
        <v>0</v>
      </c>
      <c r="BL192" s="16" t="s">
        <v>122</v>
      </c>
      <c r="BM192" s="198" t="s">
        <v>518</v>
      </c>
    </row>
    <row r="193" spans="1:65" s="2" customFormat="1" ht="16.5" customHeight="1">
      <c r="A193" s="33"/>
      <c r="B193" s="34"/>
      <c r="C193" s="186" t="s">
        <v>314</v>
      </c>
      <c r="D193" s="186" t="s">
        <v>118</v>
      </c>
      <c r="E193" s="187" t="s">
        <v>519</v>
      </c>
      <c r="F193" s="188" t="s">
        <v>520</v>
      </c>
      <c r="G193" s="189" t="s">
        <v>521</v>
      </c>
      <c r="H193" s="190">
        <v>6</v>
      </c>
      <c r="I193" s="191"/>
      <c r="J193" s="192">
        <f>ROUND(I193*H193,2)</f>
        <v>0</v>
      </c>
      <c r="K193" s="193"/>
      <c r="L193" s="38"/>
      <c r="M193" s="194" t="s">
        <v>1</v>
      </c>
      <c r="N193" s="195" t="s">
        <v>37</v>
      </c>
      <c r="O193" s="70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8" t="s">
        <v>122</v>
      </c>
      <c r="AT193" s="198" t="s">
        <v>118</v>
      </c>
      <c r="AU193" s="198" t="s">
        <v>81</v>
      </c>
      <c r="AY193" s="16" t="s">
        <v>116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6" t="s">
        <v>77</v>
      </c>
      <c r="BK193" s="199">
        <f>ROUND(I193*H193,2)</f>
        <v>0</v>
      </c>
      <c r="BL193" s="16" t="s">
        <v>122</v>
      </c>
      <c r="BM193" s="198" t="s">
        <v>522</v>
      </c>
    </row>
    <row r="194" spans="1:65" s="2" customFormat="1" ht="16.5" customHeight="1">
      <c r="A194" s="33"/>
      <c r="B194" s="34"/>
      <c r="C194" s="186" t="s">
        <v>319</v>
      </c>
      <c r="D194" s="186" t="s">
        <v>118</v>
      </c>
      <c r="E194" s="187" t="s">
        <v>523</v>
      </c>
      <c r="F194" s="188" t="s">
        <v>524</v>
      </c>
      <c r="G194" s="189" t="s">
        <v>296</v>
      </c>
      <c r="H194" s="190">
        <v>150</v>
      </c>
      <c r="I194" s="191"/>
      <c r="J194" s="192">
        <f>ROUND(I194*H194,2)</f>
        <v>0</v>
      </c>
      <c r="K194" s="193"/>
      <c r="L194" s="38"/>
      <c r="M194" s="194" t="s">
        <v>1</v>
      </c>
      <c r="N194" s="195" t="s">
        <v>37</v>
      </c>
      <c r="O194" s="70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8" t="s">
        <v>122</v>
      </c>
      <c r="AT194" s="198" t="s">
        <v>118</v>
      </c>
      <c r="AU194" s="198" t="s">
        <v>81</v>
      </c>
      <c r="AY194" s="16" t="s">
        <v>116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6" t="s">
        <v>77</v>
      </c>
      <c r="BK194" s="199">
        <f>ROUND(I194*H194,2)</f>
        <v>0</v>
      </c>
      <c r="BL194" s="16" t="s">
        <v>122</v>
      </c>
      <c r="BM194" s="198" t="s">
        <v>525</v>
      </c>
    </row>
    <row r="195" spans="1:65" s="12" customFormat="1" ht="22.9" customHeight="1">
      <c r="B195" s="170"/>
      <c r="C195" s="171"/>
      <c r="D195" s="172" t="s">
        <v>71</v>
      </c>
      <c r="E195" s="184" t="s">
        <v>376</v>
      </c>
      <c r="F195" s="184" t="s">
        <v>377</v>
      </c>
      <c r="G195" s="171"/>
      <c r="H195" s="171"/>
      <c r="I195" s="174"/>
      <c r="J195" s="185">
        <f>BK195</f>
        <v>0</v>
      </c>
      <c r="K195" s="171"/>
      <c r="L195" s="176"/>
      <c r="M195" s="177"/>
      <c r="N195" s="178"/>
      <c r="O195" s="178"/>
      <c r="P195" s="179">
        <f>P196</f>
        <v>0</v>
      </c>
      <c r="Q195" s="178"/>
      <c r="R195" s="179">
        <f>R196</f>
        <v>0</v>
      </c>
      <c r="S195" s="178"/>
      <c r="T195" s="180">
        <f>T196</f>
        <v>0</v>
      </c>
      <c r="AR195" s="181" t="s">
        <v>77</v>
      </c>
      <c r="AT195" s="182" t="s">
        <v>71</v>
      </c>
      <c r="AU195" s="182" t="s">
        <v>77</v>
      </c>
      <c r="AY195" s="181" t="s">
        <v>116</v>
      </c>
      <c r="BK195" s="183">
        <f>BK196</f>
        <v>0</v>
      </c>
    </row>
    <row r="196" spans="1:65" s="2" customFormat="1" ht="21.75" customHeight="1">
      <c r="A196" s="33"/>
      <c r="B196" s="34"/>
      <c r="C196" s="186" t="s">
        <v>324</v>
      </c>
      <c r="D196" s="186" t="s">
        <v>118</v>
      </c>
      <c r="E196" s="187" t="s">
        <v>526</v>
      </c>
      <c r="F196" s="188" t="s">
        <v>527</v>
      </c>
      <c r="G196" s="189" t="s">
        <v>175</v>
      </c>
      <c r="H196" s="190">
        <v>9.4290000000000003</v>
      </c>
      <c r="I196" s="191"/>
      <c r="J196" s="192">
        <f>ROUND(I196*H196,2)</f>
        <v>0</v>
      </c>
      <c r="K196" s="193"/>
      <c r="L196" s="38"/>
      <c r="M196" s="234" t="s">
        <v>1</v>
      </c>
      <c r="N196" s="235" t="s">
        <v>37</v>
      </c>
      <c r="O196" s="236"/>
      <c r="P196" s="237">
        <f>O196*H196</f>
        <v>0</v>
      </c>
      <c r="Q196" s="237">
        <v>0</v>
      </c>
      <c r="R196" s="237">
        <f>Q196*H196</f>
        <v>0</v>
      </c>
      <c r="S196" s="237">
        <v>0</v>
      </c>
      <c r="T196" s="238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122</v>
      </c>
      <c r="AT196" s="198" t="s">
        <v>118</v>
      </c>
      <c r="AU196" s="198" t="s">
        <v>81</v>
      </c>
      <c r="AY196" s="16" t="s">
        <v>116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77</v>
      </c>
      <c r="BK196" s="199">
        <f>ROUND(I196*H196,2)</f>
        <v>0</v>
      </c>
      <c r="BL196" s="16" t="s">
        <v>122</v>
      </c>
      <c r="BM196" s="198" t="s">
        <v>528</v>
      </c>
    </row>
    <row r="197" spans="1:65" s="2" customFormat="1" ht="6.95" customHeight="1">
      <c r="A197" s="3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38"/>
      <c r="M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</row>
  </sheetData>
  <sheetProtection algorithmName="SHA-512" hashValue="2NUf+rlSpF7R9rVBYccthrxTfkatkHz5tBfrVbbFJLdVejLzYXfegeQO5TjMrX3RZQTyLM+SD1aUjtisnmmOcA==" saltValue="olCuevLHf6BIwaRJ0K4JmHptSAydaCiemGBON/2QqsuQlGwQcBjJw6R7MByfsoDbbJcD5iVskd9Uj6u1wg8CmA==" spinCount="100000" sheet="1" objects="1" scenarios="1" formatColumns="0" formatRows="0" autoFilter="0"/>
  <autoFilter ref="C121:K19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tabSelected="1" topLeftCell="A11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AT2" s="16" t="s">
        <v>86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81</v>
      </c>
    </row>
    <row r="4" spans="1:46" s="1" customFormat="1" ht="24.95" customHeight="1">
      <c r="B4" s="19"/>
      <c r="D4" s="109" t="s">
        <v>87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80" t="str">
        <f>'Rekapitulace stavby'!K6</f>
        <v>Chodník podél silnice III/3248 v obci Činěves</v>
      </c>
      <c r="F7" s="281"/>
      <c r="G7" s="281"/>
      <c r="H7" s="281"/>
      <c r="L7" s="19"/>
    </row>
    <row r="8" spans="1:46" s="2" customFormat="1" ht="12" customHeight="1">
      <c r="A8" s="33"/>
      <c r="B8" s="38"/>
      <c r="C8" s="33"/>
      <c r="D8" s="111" t="s">
        <v>88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2" t="s">
        <v>529</v>
      </c>
      <c r="F9" s="283"/>
      <c r="G9" s="283"/>
      <c r="H9" s="28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25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26</v>
      </c>
      <c r="E17" s="33"/>
      <c r="F17" s="33"/>
      <c r="G17" s="33"/>
      <c r="H17" s="33"/>
      <c r="I17" s="111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4" t="str">
        <f>'Rekapitulace stavby'!E14</f>
        <v>Vyplň údaj</v>
      </c>
      <c r="F18" s="285"/>
      <c r="G18" s="285"/>
      <c r="H18" s="285"/>
      <c r="I18" s="111" t="s">
        <v>25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28</v>
      </c>
      <c r="E20" s="33"/>
      <c r="F20" s="33"/>
      <c r="G20" s="33"/>
      <c r="H20" s="33"/>
      <c r="I20" s="111" t="s">
        <v>24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25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30</v>
      </c>
      <c r="E23" s="33"/>
      <c r="F23" s="33"/>
      <c r="G23" s="33"/>
      <c r="H23" s="33"/>
      <c r="I23" s="111" t="s">
        <v>24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25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31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6" t="s">
        <v>1</v>
      </c>
      <c r="F27" s="286"/>
      <c r="G27" s="286"/>
      <c r="H27" s="286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32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34</v>
      </c>
      <c r="G32" s="33"/>
      <c r="H32" s="33"/>
      <c r="I32" s="120" t="s">
        <v>33</v>
      </c>
      <c r="J32" s="120" t="s">
        <v>35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36</v>
      </c>
      <c r="E33" s="111" t="s">
        <v>37</v>
      </c>
      <c r="F33" s="122">
        <f>ROUND((SUM(BE118:BE130)),  2)</f>
        <v>0</v>
      </c>
      <c r="G33" s="33"/>
      <c r="H33" s="33"/>
      <c r="I33" s="123">
        <v>0.21</v>
      </c>
      <c r="J33" s="122">
        <f>ROUND(((SUM(BE118:BE130))*I33),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38</v>
      </c>
      <c r="F34" s="122">
        <f>ROUND((SUM(BF118:BF130)),  2)</f>
        <v>0</v>
      </c>
      <c r="G34" s="33"/>
      <c r="H34" s="33"/>
      <c r="I34" s="123">
        <v>0.15</v>
      </c>
      <c r="J34" s="122">
        <f>ROUND(((SUM(BF118:BF130))*I34),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39</v>
      </c>
      <c r="F35" s="122">
        <f>ROUND((SUM(BG118:BG130)),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40</v>
      </c>
      <c r="F36" s="122">
        <f>ROUND((SUM(BH118:BH130)),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41</v>
      </c>
      <c r="F37" s="122">
        <f>ROUND((SUM(BI118:BI130)),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42</v>
      </c>
      <c r="E39" s="126"/>
      <c r="F39" s="126"/>
      <c r="G39" s="127" t="s">
        <v>43</v>
      </c>
      <c r="H39" s="128" t="s">
        <v>44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45</v>
      </c>
      <c r="E50" s="132"/>
      <c r="F50" s="132"/>
      <c r="G50" s="131" t="s">
        <v>46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47</v>
      </c>
      <c r="E61" s="134"/>
      <c r="F61" s="135" t="s">
        <v>48</v>
      </c>
      <c r="G61" s="133" t="s">
        <v>47</v>
      </c>
      <c r="H61" s="134"/>
      <c r="I61" s="134"/>
      <c r="J61" s="136" t="s">
        <v>48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49</v>
      </c>
      <c r="E65" s="137"/>
      <c r="F65" s="137"/>
      <c r="G65" s="131" t="s">
        <v>50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47</v>
      </c>
      <c r="E76" s="134"/>
      <c r="F76" s="135" t="s">
        <v>48</v>
      </c>
      <c r="G76" s="133" t="s">
        <v>47</v>
      </c>
      <c r="H76" s="134"/>
      <c r="I76" s="134"/>
      <c r="J76" s="136" t="s">
        <v>48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7" t="str">
        <f>E7</f>
        <v>Chodník podél silnice III/3248 v obci Činěves</v>
      </c>
      <c r="F85" s="288"/>
      <c r="G85" s="288"/>
      <c r="H85" s="288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8" t="str">
        <f>E9</f>
        <v>3 - ostatní a vedlejší náklady</v>
      </c>
      <c r="F87" s="289"/>
      <c r="G87" s="289"/>
      <c r="H87" s="28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28" t="s">
        <v>28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26</v>
      </c>
      <c r="D92" s="35"/>
      <c r="E92" s="35"/>
      <c r="F92" s="26" t="str">
        <f>IF(E18="","",E18)</f>
        <v>Vyplň údaj</v>
      </c>
      <c r="G92" s="35"/>
      <c r="H92" s="35"/>
      <c r="I92" s="28" t="s">
        <v>30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91</v>
      </c>
      <c r="D94" s="143"/>
      <c r="E94" s="143"/>
      <c r="F94" s="143"/>
      <c r="G94" s="143"/>
      <c r="H94" s="143"/>
      <c r="I94" s="143"/>
      <c r="J94" s="144" t="s">
        <v>92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93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94</v>
      </c>
    </row>
    <row r="97" spans="1:31" s="9" customFormat="1" ht="24.95" customHeight="1">
      <c r="B97" s="146"/>
      <c r="C97" s="147"/>
      <c r="D97" s="148" t="s">
        <v>95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10" customFormat="1" ht="19.899999999999999" customHeight="1">
      <c r="B98" s="152"/>
      <c r="C98" s="153"/>
      <c r="D98" s="154" t="s">
        <v>530</v>
      </c>
      <c r="E98" s="155"/>
      <c r="F98" s="155"/>
      <c r="G98" s="155"/>
      <c r="H98" s="155"/>
      <c r="I98" s="155"/>
      <c r="J98" s="156">
        <f>J120</f>
        <v>0</v>
      </c>
      <c r="K98" s="153"/>
      <c r="L98" s="157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101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87" t="str">
        <f>E7</f>
        <v>Chodník podél silnice III/3248 v obci Činěves</v>
      </c>
      <c r="F108" s="288"/>
      <c r="G108" s="288"/>
      <c r="H108" s="288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88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58" t="str">
        <f>E9</f>
        <v>3 - ostatní a vedlejší náklady</v>
      </c>
      <c r="F110" s="289"/>
      <c r="G110" s="289"/>
      <c r="H110" s="289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>
        <f>IF(J12="","",J12)</f>
        <v>0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23</v>
      </c>
      <c r="D114" s="35"/>
      <c r="E114" s="35"/>
      <c r="F114" s="26" t="str">
        <f>E15</f>
        <v xml:space="preserve"> </v>
      </c>
      <c r="G114" s="35"/>
      <c r="H114" s="35"/>
      <c r="I114" s="28" t="s">
        <v>28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26</v>
      </c>
      <c r="D115" s="35"/>
      <c r="E115" s="35"/>
      <c r="F115" s="26" t="str">
        <f>IF(E18="","",E18)</f>
        <v>Vyplň údaj</v>
      </c>
      <c r="G115" s="35"/>
      <c r="H115" s="35"/>
      <c r="I115" s="28" t="s">
        <v>30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1" customFormat="1" ht="29.25" customHeight="1">
      <c r="A117" s="158"/>
      <c r="B117" s="159"/>
      <c r="C117" s="160" t="s">
        <v>102</v>
      </c>
      <c r="D117" s="161" t="s">
        <v>57</v>
      </c>
      <c r="E117" s="161" t="s">
        <v>53</v>
      </c>
      <c r="F117" s="161" t="s">
        <v>54</v>
      </c>
      <c r="G117" s="161" t="s">
        <v>103</v>
      </c>
      <c r="H117" s="161" t="s">
        <v>104</v>
      </c>
      <c r="I117" s="161" t="s">
        <v>105</v>
      </c>
      <c r="J117" s="162" t="s">
        <v>92</v>
      </c>
      <c r="K117" s="163" t="s">
        <v>106</v>
      </c>
      <c r="L117" s="164"/>
      <c r="M117" s="74" t="s">
        <v>1</v>
      </c>
      <c r="N117" s="75" t="s">
        <v>36</v>
      </c>
      <c r="O117" s="75" t="s">
        <v>107</v>
      </c>
      <c r="P117" s="75" t="s">
        <v>108</v>
      </c>
      <c r="Q117" s="75" t="s">
        <v>109</v>
      </c>
      <c r="R117" s="75" t="s">
        <v>110</v>
      </c>
      <c r="S117" s="75" t="s">
        <v>111</v>
      </c>
      <c r="T117" s="76" t="s">
        <v>112</v>
      </c>
      <c r="U117" s="158"/>
      <c r="V117" s="158"/>
      <c r="W117" s="158"/>
      <c r="X117" s="158"/>
      <c r="Y117" s="158"/>
      <c r="Z117" s="158"/>
      <c r="AA117" s="158"/>
      <c r="AB117" s="158"/>
      <c r="AC117" s="158"/>
      <c r="AD117" s="158"/>
      <c r="AE117" s="158"/>
    </row>
    <row r="118" spans="1:65" s="2" customFormat="1" ht="22.9" customHeight="1">
      <c r="A118" s="33"/>
      <c r="B118" s="34"/>
      <c r="C118" s="81" t="s">
        <v>113</v>
      </c>
      <c r="D118" s="35"/>
      <c r="E118" s="35"/>
      <c r="F118" s="35"/>
      <c r="G118" s="35"/>
      <c r="H118" s="35"/>
      <c r="I118" s="35"/>
      <c r="J118" s="165">
        <f>BK118</f>
        <v>0</v>
      </c>
      <c r="K118" s="35"/>
      <c r="L118" s="38"/>
      <c r="M118" s="77"/>
      <c r="N118" s="166"/>
      <c r="O118" s="78"/>
      <c r="P118" s="167">
        <f>P119</f>
        <v>0</v>
      </c>
      <c r="Q118" s="78"/>
      <c r="R118" s="167">
        <f>R119</f>
        <v>0</v>
      </c>
      <c r="S118" s="78"/>
      <c r="T118" s="168">
        <f>T119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71</v>
      </c>
      <c r="AU118" s="16" t="s">
        <v>94</v>
      </c>
      <c r="BK118" s="169">
        <f>BK119</f>
        <v>0</v>
      </c>
    </row>
    <row r="119" spans="1:65" s="12" customFormat="1" ht="25.9" customHeight="1">
      <c r="B119" s="170"/>
      <c r="C119" s="171"/>
      <c r="D119" s="172" t="s">
        <v>71</v>
      </c>
      <c r="E119" s="173" t="s">
        <v>114</v>
      </c>
      <c r="F119" s="173" t="s">
        <v>115</v>
      </c>
      <c r="G119" s="171"/>
      <c r="H119" s="171"/>
      <c r="I119" s="174"/>
      <c r="J119" s="175">
        <f>BK119</f>
        <v>0</v>
      </c>
      <c r="K119" s="171"/>
      <c r="L119" s="176"/>
      <c r="M119" s="177"/>
      <c r="N119" s="178"/>
      <c r="O119" s="178"/>
      <c r="P119" s="179">
        <f>P120</f>
        <v>0</v>
      </c>
      <c r="Q119" s="178"/>
      <c r="R119" s="179">
        <f>R120</f>
        <v>0</v>
      </c>
      <c r="S119" s="178"/>
      <c r="T119" s="180">
        <f>T120</f>
        <v>0</v>
      </c>
      <c r="AR119" s="181" t="s">
        <v>122</v>
      </c>
      <c r="AT119" s="182" t="s">
        <v>71</v>
      </c>
      <c r="AU119" s="182" t="s">
        <v>72</v>
      </c>
      <c r="AY119" s="181" t="s">
        <v>116</v>
      </c>
      <c r="BK119" s="183">
        <f>BK120</f>
        <v>0</v>
      </c>
    </row>
    <row r="120" spans="1:65" s="12" customFormat="1" ht="22.9" customHeight="1">
      <c r="B120" s="170"/>
      <c r="C120" s="171"/>
      <c r="D120" s="172" t="s">
        <v>71</v>
      </c>
      <c r="E120" s="184" t="s">
        <v>531</v>
      </c>
      <c r="F120" s="184" t="s">
        <v>532</v>
      </c>
      <c r="G120" s="171"/>
      <c r="H120" s="171"/>
      <c r="I120" s="174"/>
      <c r="J120" s="185">
        <f>BK120</f>
        <v>0</v>
      </c>
      <c r="K120" s="171"/>
      <c r="L120" s="176"/>
      <c r="M120" s="177"/>
      <c r="N120" s="178"/>
      <c r="O120" s="178"/>
      <c r="P120" s="179">
        <f>SUM(P121:P130)</f>
        <v>0</v>
      </c>
      <c r="Q120" s="178"/>
      <c r="R120" s="179">
        <f>SUM(R121:R130)</f>
        <v>0</v>
      </c>
      <c r="S120" s="178"/>
      <c r="T120" s="180">
        <f>SUM(T121:T130)</f>
        <v>0</v>
      </c>
      <c r="AR120" s="181" t="s">
        <v>122</v>
      </c>
      <c r="AT120" s="182" t="s">
        <v>71</v>
      </c>
      <c r="AU120" s="182" t="s">
        <v>77</v>
      </c>
      <c r="AY120" s="181" t="s">
        <v>116</v>
      </c>
      <c r="BK120" s="183">
        <f>SUM(BK121:BK130)</f>
        <v>0</v>
      </c>
    </row>
    <row r="121" spans="1:65" s="2" customFormat="1" ht="16.5" customHeight="1">
      <c r="A121" s="33"/>
      <c r="B121" s="34"/>
      <c r="C121" s="186" t="s">
        <v>77</v>
      </c>
      <c r="D121" s="186" t="s">
        <v>118</v>
      </c>
      <c r="E121" s="187" t="s">
        <v>533</v>
      </c>
      <c r="F121" s="188" t="s">
        <v>534</v>
      </c>
      <c r="G121" s="189" t="s">
        <v>535</v>
      </c>
      <c r="H121" s="190">
        <v>1</v>
      </c>
      <c r="I121" s="191"/>
      <c r="J121" s="192">
        <f t="shared" ref="J121:J130" si="0">ROUND(I121*H121,2)</f>
        <v>0</v>
      </c>
      <c r="K121" s="193"/>
      <c r="L121" s="38"/>
      <c r="M121" s="194" t="s">
        <v>1</v>
      </c>
      <c r="N121" s="195" t="s">
        <v>37</v>
      </c>
      <c r="O121" s="70"/>
      <c r="P121" s="196">
        <f t="shared" ref="P121:P130" si="1">O121*H121</f>
        <v>0</v>
      </c>
      <c r="Q121" s="196">
        <v>0</v>
      </c>
      <c r="R121" s="196">
        <f t="shared" ref="R121:R130" si="2">Q121*H121</f>
        <v>0</v>
      </c>
      <c r="S121" s="196">
        <v>0</v>
      </c>
      <c r="T121" s="197">
        <f t="shared" ref="T121:T130" si="3"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536</v>
      </c>
      <c r="AT121" s="198" t="s">
        <v>118</v>
      </c>
      <c r="AU121" s="198" t="s">
        <v>81</v>
      </c>
      <c r="AY121" s="16" t="s">
        <v>116</v>
      </c>
      <c r="BE121" s="199">
        <f t="shared" ref="BE121:BE130" si="4">IF(N121="základní",J121,0)</f>
        <v>0</v>
      </c>
      <c r="BF121" s="199">
        <f t="shared" ref="BF121:BF130" si="5">IF(N121="snížená",J121,0)</f>
        <v>0</v>
      </c>
      <c r="BG121" s="199">
        <f t="shared" ref="BG121:BG130" si="6">IF(N121="zákl. přenesená",J121,0)</f>
        <v>0</v>
      </c>
      <c r="BH121" s="199">
        <f t="shared" ref="BH121:BH130" si="7">IF(N121="sníž. přenesená",J121,0)</f>
        <v>0</v>
      </c>
      <c r="BI121" s="199">
        <f t="shared" ref="BI121:BI130" si="8">IF(N121="nulová",J121,0)</f>
        <v>0</v>
      </c>
      <c r="BJ121" s="16" t="s">
        <v>77</v>
      </c>
      <c r="BK121" s="199">
        <f t="shared" ref="BK121:BK130" si="9">ROUND(I121*H121,2)</f>
        <v>0</v>
      </c>
      <c r="BL121" s="16" t="s">
        <v>536</v>
      </c>
      <c r="BM121" s="198" t="s">
        <v>537</v>
      </c>
    </row>
    <row r="122" spans="1:65" s="2" customFormat="1" ht="21.75" customHeight="1">
      <c r="A122" s="33"/>
      <c r="B122" s="34"/>
      <c r="C122" s="186" t="s">
        <v>81</v>
      </c>
      <c r="D122" s="186" t="s">
        <v>118</v>
      </c>
      <c r="E122" s="187" t="s">
        <v>538</v>
      </c>
      <c r="F122" s="188" t="s">
        <v>539</v>
      </c>
      <c r="G122" s="189" t="s">
        <v>535</v>
      </c>
      <c r="H122" s="190">
        <v>1</v>
      </c>
      <c r="I122" s="191"/>
      <c r="J122" s="192">
        <f t="shared" si="0"/>
        <v>0</v>
      </c>
      <c r="K122" s="193"/>
      <c r="L122" s="38"/>
      <c r="M122" s="194" t="s">
        <v>1</v>
      </c>
      <c r="N122" s="195" t="s">
        <v>37</v>
      </c>
      <c r="O122" s="70"/>
      <c r="P122" s="196">
        <f t="shared" si="1"/>
        <v>0</v>
      </c>
      <c r="Q122" s="196">
        <v>0</v>
      </c>
      <c r="R122" s="196">
        <f t="shared" si="2"/>
        <v>0</v>
      </c>
      <c r="S122" s="196">
        <v>0</v>
      </c>
      <c r="T122" s="197">
        <f t="shared" si="3"/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8" t="s">
        <v>536</v>
      </c>
      <c r="AT122" s="198" t="s">
        <v>118</v>
      </c>
      <c r="AU122" s="198" t="s">
        <v>81</v>
      </c>
      <c r="AY122" s="16" t="s">
        <v>116</v>
      </c>
      <c r="BE122" s="199">
        <f t="shared" si="4"/>
        <v>0</v>
      </c>
      <c r="BF122" s="199">
        <f t="shared" si="5"/>
        <v>0</v>
      </c>
      <c r="BG122" s="199">
        <f t="shared" si="6"/>
        <v>0</v>
      </c>
      <c r="BH122" s="199">
        <f t="shared" si="7"/>
        <v>0</v>
      </c>
      <c r="BI122" s="199">
        <f t="shared" si="8"/>
        <v>0</v>
      </c>
      <c r="BJ122" s="16" t="s">
        <v>77</v>
      </c>
      <c r="BK122" s="199">
        <f t="shared" si="9"/>
        <v>0</v>
      </c>
      <c r="BL122" s="16" t="s">
        <v>536</v>
      </c>
      <c r="BM122" s="198" t="s">
        <v>540</v>
      </c>
    </row>
    <row r="123" spans="1:65" s="2" customFormat="1" ht="16.5" customHeight="1">
      <c r="A123" s="33"/>
      <c r="B123" s="34"/>
      <c r="C123" s="186" t="s">
        <v>84</v>
      </c>
      <c r="D123" s="186" t="s">
        <v>118</v>
      </c>
      <c r="E123" s="187" t="s">
        <v>541</v>
      </c>
      <c r="F123" s="188" t="s">
        <v>542</v>
      </c>
      <c r="G123" s="189" t="s">
        <v>535</v>
      </c>
      <c r="H123" s="190">
        <v>1</v>
      </c>
      <c r="I123" s="191"/>
      <c r="J123" s="192">
        <f t="shared" si="0"/>
        <v>0</v>
      </c>
      <c r="K123" s="193"/>
      <c r="L123" s="38"/>
      <c r="M123" s="194" t="s">
        <v>1</v>
      </c>
      <c r="N123" s="195" t="s">
        <v>37</v>
      </c>
      <c r="O123" s="70"/>
      <c r="P123" s="196">
        <f t="shared" si="1"/>
        <v>0</v>
      </c>
      <c r="Q123" s="196">
        <v>0</v>
      </c>
      <c r="R123" s="196">
        <f t="shared" si="2"/>
        <v>0</v>
      </c>
      <c r="S123" s="196">
        <v>0</v>
      </c>
      <c r="T123" s="197">
        <f t="shared" si="3"/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98" t="s">
        <v>122</v>
      </c>
      <c r="AT123" s="198" t="s">
        <v>118</v>
      </c>
      <c r="AU123" s="198" t="s">
        <v>81</v>
      </c>
      <c r="AY123" s="16" t="s">
        <v>116</v>
      </c>
      <c r="BE123" s="199">
        <f t="shared" si="4"/>
        <v>0</v>
      </c>
      <c r="BF123" s="199">
        <f t="shared" si="5"/>
        <v>0</v>
      </c>
      <c r="BG123" s="199">
        <f t="shared" si="6"/>
        <v>0</v>
      </c>
      <c r="BH123" s="199">
        <f t="shared" si="7"/>
        <v>0</v>
      </c>
      <c r="BI123" s="199">
        <f t="shared" si="8"/>
        <v>0</v>
      </c>
      <c r="BJ123" s="16" t="s">
        <v>77</v>
      </c>
      <c r="BK123" s="199">
        <f t="shared" si="9"/>
        <v>0</v>
      </c>
      <c r="BL123" s="16" t="s">
        <v>122</v>
      </c>
      <c r="BM123" s="198" t="s">
        <v>543</v>
      </c>
    </row>
    <row r="124" spans="1:65" s="2" customFormat="1" ht="16.5" customHeight="1">
      <c r="A124" s="33"/>
      <c r="B124" s="34"/>
      <c r="C124" s="186" t="s">
        <v>122</v>
      </c>
      <c r="D124" s="186" t="s">
        <v>118</v>
      </c>
      <c r="E124" s="187" t="s">
        <v>544</v>
      </c>
      <c r="F124" s="188" t="s">
        <v>545</v>
      </c>
      <c r="G124" s="189" t="s">
        <v>535</v>
      </c>
      <c r="H124" s="190">
        <v>1</v>
      </c>
      <c r="I124" s="191"/>
      <c r="J124" s="192">
        <f t="shared" si="0"/>
        <v>0</v>
      </c>
      <c r="K124" s="193"/>
      <c r="L124" s="38"/>
      <c r="M124" s="194" t="s">
        <v>1</v>
      </c>
      <c r="N124" s="195" t="s">
        <v>37</v>
      </c>
      <c r="O124" s="70"/>
      <c r="P124" s="196">
        <f t="shared" si="1"/>
        <v>0</v>
      </c>
      <c r="Q124" s="196">
        <v>0</v>
      </c>
      <c r="R124" s="196">
        <f t="shared" si="2"/>
        <v>0</v>
      </c>
      <c r="S124" s="196">
        <v>0</v>
      </c>
      <c r="T124" s="19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8" t="s">
        <v>122</v>
      </c>
      <c r="AT124" s="198" t="s">
        <v>118</v>
      </c>
      <c r="AU124" s="198" t="s">
        <v>81</v>
      </c>
      <c r="AY124" s="16" t="s">
        <v>116</v>
      </c>
      <c r="BE124" s="199">
        <f t="shared" si="4"/>
        <v>0</v>
      </c>
      <c r="BF124" s="199">
        <f t="shared" si="5"/>
        <v>0</v>
      </c>
      <c r="BG124" s="199">
        <f t="shared" si="6"/>
        <v>0</v>
      </c>
      <c r="BH124" s="199">
        <f t="shared" si="7"/>
        <v>0</v>
      </c>
      <c r="BI124" s="199">
        <f t="shared" si="8"/>
        <v>0</v>
      </c>
      <c r="BJ124" s="16" t="s">
        <v>77</v>
      </c>
      <c r="BK124" s="199">
        <f t="shared" si="9"/>
        <v>0</v>
      </c>
      <c r="BL124" s="16" t="s">
        <v>122</v>
      </c>
      <c r="BM124" s="198" t="s">
        <v>546</v>
      </c>
    </row>
    <row r="125" spans="1:65" s="2" customFormat="1" ht="16.5" customHeight="1">
      <c r="A125" s="33"/>
      <c r="B125" s="34"/>
      <c r="C125" s="186" t="s">
        <v>134</v>
      </c>
      <c r="D125" s="186" t="s">
        <v>118</v>
      </c>
      <c r="E125" s="187" t="s">
        <v>547</v>
      </c>
      <c r="F125" s="188" t="s">
        <v>548</v>
      </c>
      <c r="G125" s="189" t="s">
        <v>535</v>
      </c>
      <c r="H125" s="190">
        <v>1</v>
      </c>
      <c r="I125" s="191"/>
      <c r="J125" s="192">
        <f t="shared" si="0"/>
        <v>0</v>
      </c>
      <c r="K125" s="193"/>
      <c r="L125" s="38"/>
      <c r="M125" s="194" t="s">
        <v>1</v>
      </c>
      <c r="N125" s="195" t="s">
        <v>37</v>
      </c>
      <c r="O125" s="70"/>
      <c r="P125" s="196">
        <f t="shared" si="1"/>
        <v>0</v>
      </c>
      <c r="Q125" s="196">
        <v>0</v>
      </c>
      <c r="R125" s="196">
        <f t="shared" si="2"/>
        <v>0</v>
      </c>
      <c r="S125" s="196">
        <v>0</v>
      </c>
      <c r="T125" s="19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122</v>
      </c>
      <c r="AT125" s="198" t="s">
        <v>118</v>
      </c>
      <c r="AU125" s="198" t="s">
        <v>81</v>
      </c>
      <c r="AY125" s="16" t="s">
        <v>116</v>
      </c>
      <c r="BE125" s="199">
        <f t="shared" si="4"/>
        <v>0</v>
      </c>
      <c r="BF125" s="199">
        <f t="shared" si="5"/>
        <v>0</v>
      </c>
      <c r="BG125" s="199">
        <f t="shared" si="6"/>
        <v>0</v>
      </c>
      <c r="BH125" s="199">
        <f t="shared" si="7"/>
        <v>0</v>
      </c>
      <c r="BI125" s="199">
        <f t="shared" si="8"/>
        <v>0</v>
      </c>
      <c r="BJ125" s="16" t="s">
        <v>77</v>
      </c>
      <c r="BK125" s="199">
        <f t="shared" si="9"/>
        <v>0</v>
      </c>
      <c r="BL125" s="16" t="s">
        <v>122</v>
      </c>
      <c r="BM125" s="198" t="s">
        <v>549</v>
      </c>
    </row>
    <row r="126" spans="1:65" s="2" customFormat="1" ht="33" customHeight="1">
      <c r="A126" s="33"/>
      <c r="B126" s="34"/>
      <c r="C126" s="186" t="s">
        <v>138</v>
      </c>
      <c r="D126" s="186" t="s">
        <v>118</v>
      </c>
      <c r="E126" s="187" t="s">
        <v>550</v>
      </c>
      <c r="F126" s="188" t="s">
        <v>551</v>
      </c>
      <c r="G126" s="189" t="s">
        <v>535</v>
      </c>
      <c r="H126" s="190">
        <v>1</v>
      </c>
      <c r="I126" s="191"/>
      <c r="J126" s="192">
        <f t="shared" si="0"/>
        <v>0</v>
      </c>
      <c r="K126" s="193"/>
      <c r="L126" s="38"/>
      <c r="M126" s="194" t="s">
        <v>1</v>
      </c>
      <c r="N126" s="195" t="s">
        <v>37</v>
      </c>
      <c r="O126" s="70"/>
      <c r="P126" s="196">
        <f t="shared" si="1"/>
        <v>0</v>
      </c>
      <c r="Q126" s="196">
        <v>0</v>
      </c>
      <c r="R126" s="196">
        <f t="shared" si="2"/>
        <v>0</v>
      </c>
      <c r="S126" s="196">
        <v>0</v>
      </c>
      <c r="T126" s="19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8" t="s">
        <v>122</v>
      </c>
      <c r="AT126" s="198" t="s">
        <v>118</v>
      </c>
      <c r="AU126" s="198" t="s">
        <v>81</v>
      </c>
      <c r="AY126" s="16" t="s">
        <v>116</v>
      </c>
      <c r="BE126" s="199">
        <f t="shared" si="4"/>
        <v>0</v>
      </c>
      <c r="BF126" s="199">
        <f t="shared" si="5"/>
        <v>0</v>
      </c>
      <c r="BG126" s="199">
        <f t="shared" si="6"/>
        <v>0</v>
      </c>
      <c r="BH126" s="199">
        <f t="shared" si="7"/>
        <v>0</v>
      </c>
      <c r="BI126" s="199">
        <f t="shared" si="8"/>
        <v>0</v>
      </c>
      <c r="BJ126" s="16" t="s">
        <v>77</v>
      </c>
      <c r="BK126" s="199">
        <f t="shared" si="9"/>
        <v>0</v>
      </c>
      <c r="BL126" s="16" t="s">
        <v>122</v>
      </c>
      <c r="BM126" s="198" t="s">
        <v>552</v>
      </c>
    </row>
    <row r="127" spans="1:65" s="2" customFormat="1" ht="16.5" customHeight="1">
      <c r="A127" s="33"/>
      <c r="B127" s="34"/>
      <c r="C127" s="186" t="s">
        <v>142</v>
      </c>
      <c r="D127" s="186" t="s">
        <v>118</v>
      </c>
      <c r="E127" s="187" t="s">
        <v>553</v>
      </c>
      <c r="F127" s="188" t="s">
        <v>554</v>
      </c>
      <c r="G127" s="189" t="s">
        <v>521</v>
      </c>
      <c r="H127" s="190">
        <v>2</v>
      </c>
      <c r="I127" s="191"/>
      <c r="J127" s="192">
        <f t="shared" si="0"/>
        <v>0</v>
      </c>
      <c r="K127" s="193"/>
      <c r="L127" s="38"/>
      <c r="M127" s="194" t="s">
        <v>1</v>
      </c>
      <c r="N127" s="195" t="s">
        <v>37</v>
      </c>
      <c r="O127" s="70"/>
      <c r="P127" s="196">
        <f t="shared" si="1"/>
        <v>0</v>
      </c>
      <c r="Q127" s="196">
        <v>0</v>
      </c>
      <c r="R127" s="196">
        <f t="shared" si="2"/>
        <v>0</v>
      </c>
      <c r="S127" s="196">
        <v>0</v>
      </c>
      <c r="T127" s="19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8" t="s">
        <v>122</v>
      </c>
      <c r="AT127" s="198" t="s">
        <v>118</v>
      </c>
      <c r="AU127" s="198" t="s">
        <v>81</v>
      </c>
      <c r="AY127" s="16" t="s">
        <v>116</v>
      </c>
      <c r="BE127" s="199">
        <f t="shared" si="4"/>
        <v>0</v>
      </c>
      <c r="BF127" s="199">
        <f t="shared" si="5"/>
        <v>0</v>
      </c>
      <c r="BG127" s="199">
        <f t="shared" si="6"/>
        <v>0</v>
      </c>
      <c r="BH127" s="199">
        <f t="shared" si="7"/>
        <v>0</v>
      </c>
      <c r="BI127" s="199">
        <f t="shared" si="8"/>
        <v>0</v>
      </c>
      <c r="BJ127" s="16" t="s">
        <v>77</v>
      </c>
      <c r="BK127" s="199">
        <f t="shared" si="9"/>
        <v>0</v>
      </c>
      <c r="BL127" s="16" t="s">
        <v>122</v>
      </c>
      <c r="BM127" s="198" t="s">
        <v>555</v>
      </c>
    </row>
    <row r="128" spans="1:65" s="2" customFormat="1" ht="21.75" customHeight="1">
      <c r="A128" s="33"/>
      <c r="B128" s="34"/>
      <c r="C128" s="186" t="s">
        <v>146</v>
      </c>
      <c r="D128" s="186" t="s">
        <v>118</v>
      </c>
      <c r="E128" s="187" t="s">
        <v>556</v>
      </c>
      <c r="F128" s="188" t="s">
        <v>557</v>
      </c>
      <c r="G128" s="189" t="s">
        <v>535</v>
      </c>
      <c r="H128" s="190">
        <v>1</v>
      </c>
      <c r="I128" s="191"/>
      <c r="J128" s="192">
        <f t="shared" si="0"/>
        <v>0</v>
      </c>
      <c r="K128" s="193"/>
      <c r="L128" s="38"/>
      <c r="M128" s="194" t="s">
        <v>1</v>
      </c>
      <c r="N128" s="195" t="s">
        <v>37</v>
      </c>
      <c r="O128" s="70"/>
      <c r="P128" s="196">
        <f t="shared" si="1"/>
        <v>0</v>
      </c>
      <c r="Q128" s="196">
        <v>0</v>
      </c>
      <c r="R128" s="196">
        <f t="shared" si="2"/>
        <v>0</v>
      </c>
      <c r="S128" s="196">
        <v>0</v>
      </c>
      <c r="T128" s="19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8" t="s">
        <v>122</v>
      </c>
      <c r="AT128" s="198" t="s">
        <v>118</v>
      </c>
      <c r="AU128" s="198" t="s">
        <v>81</v>
      </c>
      <c r="AY128" s="16" t="s">
        <v>116</v>
      </c>
      <c r="BE128" s="199">
        <f t="shared" si="4"/>
        <v>0</v>
      </c>
      <c r="BF128" s="199">
        <f t="shared" si="5"/>
        <v>0</v>
      </c>
      <c r="BG128" s="199">
        <f t="shared" si="6"/>
        <v>0</v>
      </c>
      <c r="BH128" s="199">
        <f t="shared" si="7"/>
        <v>0</v>
      </c>
      <c r="BI128" s="199">
        <f t="shared" si="8"/>
        <v>0</v>
      </c>
      <c r="BJ128" s="16" t="s">
        <v>77</v>
      </c>
      <c r="BK128" s="199">
        <f t="shared" si="9"/>
        <v>0</v>
      </c>
      <c r="BL128" s="16" t="s">
        <v>122</v>
      </c>
      <c r="BM128" s="198" t="s">
        <v>558</v>
      </c>
    </row>
    <row r="129" spans="1:65" s="2" customFormat="1" ht="21.75" customHeight="1">
      <c r="A129" s="33"/>
      <c r="B129" s="34"/>
      <c r="C129" s="186" t="s">
        <v>150</v>
      </c>
      <c r="D129" s="186" t="s">
        <v>118</v>
      </c>
      <c r="E129" s="187" t="s">
        <v>559</v>
      </c>
      <c r="F129" s="188" t="s">
        <v>560</v>
      </c>
      <c r="G129" s="189" t="s">
        <v>535</v>
      </c>
      <c r="H129" s="190">
        <v>1</v>
      </c>
      <c r="I129" s="191"/>
      <c r="J129" s="192">
        <f t="shared" si="0"/>
        <v>0</v>
      </c>
      <c r="K129" s="193"/>
      <c r="L129" s="38"/>
      <c r="M129" s="194" t="s">
        <v>1</v>
      </c>
      <c r="N129" s="195" t="s">
        <v>37</v>
      </c>
      <c r="O129" s="70"/>
      <c r="P129" s="196">
        <f t="shared" si="1"/>
        <v>0</v>
      </c>
      <c r="Q129" s="196">
        <v>0</v>
      </c>
      <c r="R129" s="196">
        <f t="shared" si="2"/>
        <v>0</v>
      </c>
      <c r="S129" s="196">
        <v>0</v>
      </c>
      <c r="T129" s="19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122</v>
      </c>
      <c r="AT129" s="198" t="s">
        <v>118</v>
      </c>
      <c r="AU129" s="198" t="s">
        <v>81</v>
      </c>
      <c r="AY129" s="16" t="s">
        <v>116</v>
      </c>
      <c r="BE129" s="199">
        <f t="shared" si="4"/>
        <v>0</v>
      </c>
      <c r="BF129" s="199">
        <f t="shared" si="5"/>
        <v>0</v>
      </c>
      <c r="BG129" s="199">
        <f t="shared" si="6"/>
        <v>0</v>
      </c>
      <c r="BH129" s="199">
        <f t="shared" si="7"/>
        <v>0</v>
      </c>
      <c r="BI129" s="199">
        <f t="shared" si="8"/>
        <v>0</v>
      </c>
      <c r="BJ129" s="16" t="s">
        <v>77</v>
      </c>
      <c r="BK129" s="199">
        <f t="shared" si="9"/>
        <v>0</v>
      </c>
      <c r="BL129" s="16" t="s">
        <v>122</v>
      </c>
      <c r="BM129" s="198" t="s">
        <v>561</v>
      </c>
    </row>
    <row r="130" spans="1:65" s="2" customFormat="1" ht="16.5" customHeight="1">
      <c r="A130" s="33"/>
      <c r="B130" s="34"/>
      <c r="C130" s="186" t="s">
        <v>154</v>
      </c>
      <c r="D130" s="186" t="s">
        <v>118</v>
      </c>
      <c r="E130" s="187" t="s">
        <v>562</v>
      </c>
      <c r="F130" s="188" t="s">
        <v>563</v>
      </c>
      <c r="G130" s="189" t="s">
        <v>535</v>
      </c>
      <c r="H130" s="190">
        <v>1</v>
      </c>
      <c r="I130" s="191"/>
      <c r="J130" s="192">
        <f t="shared" si="0"/>
        <v>0</v>
      </c>
      <c r="K130" s="193"/>
      <c r="L130" s="38"/>
      <c r="M130" s="234" t="s">
        <v>1</v>
      </c>
      <c r="N130" s="235" t="s">
        <v>37</v>
      </c>
      <c r="O130" s="236"/>
      <c r="P130" s="237">
        <f t="shared" si="1"/>
        <v>0</v>
      </c>
      <c r="Q130" s="237">
        <v>0</v>
      </c>
      <c r="R130" s="237">
        <f t="shared" si="2"/>
        <v>0</v>
      </c>
      <c r="S130" s="237">
        <v>0</v>
      </c>
      <c r="T130" s="238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8" t="s">
        <v>122</v>
      </c>
      <c r="AT130" s="198" t="s">
        <v>118</v>
      </c>
      <c r="AU130" s="198" t="s">
        <v>81</v>
      </c>
      <c r="AY130" s="16" t="s">
        <v>116</v>
      </c>
      <c r="BE130" s="199">
        <f t="shared" si="4"/>
        <v>0</v>
      </c>
      <c r="BF130" s="199">
        <f t="shared" si="5"/>
        <v>0</v>
      </c>
      <c r="BG130" s="199">
        <f t="shared" si="6"/>
        <v>0</v>
      </c>
      <c r="BH130" s="199">
        <f t="shared" si="7"/>
        <v>0</v>
      </c>
      <c r="BI130" s="199">
        <f t="shared" si="8"/>
        <v>0</v>
      </c>
      <c r="BJ130" s="16" t="s">
        <v>77</v>
      </c>
      <c r="BK130" s="199">
        <f t="shared" si="9"/>
        <v>0</v>
      </c>
      <c r="BL130" s="16" t="s">
        <v>122</v>
      </c>
      <c r="BM130" s="198" t="s">
        <v>564</v>
      </c>
    </row>
    <row r="131" spans="1:65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54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nG+wW1R7Il2Brfpzuy8DcSzDLBABKg3f54//1bPLwf1Uf/8MTkitFWKbHznE1SuL4HjfHEAYWSb2vt3NrS7Mow==" saltValue="rkYQJJIq6cLRASFrfi19CeaG0iR9ciCQWw7VK6NoEOtUDyRLjcMnfZ5SQF74nznUL5Q6Ndbxe0Bl6sEuzJIcQg==" spinCount="100000" sheet="1" objects="1" scenarios="1" formatColumns="0" formatRows="0" autoFilter="0"/>
  <autoFilter ref="C117:K13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1 - chodník a zpevněné pl...</vt:lpstr>
      <vt:lpstr>2 - oprava dešťové kanali...</vt:lpstr>
      <vt:lpstr>3 - ostatní a vedlejší ná...</vt:lpstr>
      <vt:lpstr>'1 - chodník a zpevněné pl...'!Názvy_tisku</vt:lpstr>
      <vt:lpstr>'2 - oprava dešťové kanali...'!Názvy_tisku</vt:lpstr>
      <vt:lpstr>'3 - ostatní a vedlejší ná...'!Názvy_tisku</vt:lpstr>
      <vt:lpstr>'Rekapitulace stavby'!Názvy_tisku</vt:lpstr>
      <vt:lpstr>'1 - chodník a zpevněné pl...'!Oblast_tisku</vt:lpstr>
      <vt:lpstr>'2 - oprava dešťové kanali...'!Oblast_tisku</vt:lpstr>
      <vt:lpstr>'3 - ostatní a vedlejší ná...'!Oblast_tisku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DESKTOP-0SPK9FM\Ondřej Pavelka</dc:creator>
  <cp:lastModifiedBy>Zbyšek Čelikovský</cp:lastModifiedBy>
  <dcterms:created xsi:type="dcterms:W3CDTF">2021-04-29T21:26:28Z</dcterms:created>
  <dcterms:modified xsi:type="dcterms:W3CDTF">2021-05-24T12:46:28Z</dcterms:modified>
</cp:coreProperties>
</file>